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29"/>
  <workbookPr defaultThemeVersion="166925"/>
  <mc:AlternateContent xmlns:mc="http://schemas.openxmlformats.org/markup-compatibility/2006">
    <mc:Choice Requires="x15">
      <x15ac:absPath xmlns:x15ac="http://schemas.microsoft.com/office/spreadsheetml/2010/11/ac" url="C:\Users\susan\Desktop\SD\Virginia\NBS\NewSTEPs\NewSTEPS Resource Guide\Tools\LOI\"/>
    </mc:Choice>
  </mc:AlternateContent>
  <bookViews>
    <workbookView xWindow="0" yWindow="0" windowWidth="28800" windowHeight="11475" activeTab="2"/>
  </bookViews>
  <sheets>
    <sheet name="Summary Info" sheetId="8" r:id="rId1"/>
    <sheet name="Mappings" sheetId="5" r:id="rId2"/>
    <sheet name="Template" sheetId="2" r:id="rId3"/>
    <sheet name="Message_Input" sheetId="11" r:id="rId4"/>
  </sheets>
  <definedNames>
    <definedName name="_xlnm._FilterDatabase" localSheetId="1" hidden="1">Mappings!$A$1:$P$538</definedName>
    <definedName name="_xlnm._FilterDatabase" localSheetId="2" hidden="1">Template!$A$1:$W$775</definedName>
  </definedNames>
  <calcPr calcId="162913"/>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444" i="2" l="1"/>
  <c r="T730" i="2" l="1"/>
  <c r="T722" i="2"/>
  <c r="T714" i="2"/>
  <c r="T706" i="2"/>
  <c r="T698" i="2"/>
  <c r="T690" i="2"/>
  <c r="T682" i="2"/>
  <c r="T674" i="2"/>
  <c r="T666" i="2"/>
  <c r="T658" i="2"/>
  <c r="T650" i="2"/>
  <c r="T642" i="2"/>
  <c r="T634" i="2"/>
  <c r="T521" i="2"/>
  <c r="T554" i="2"/>
  <c r="T570" i="2"/>
  <c r="T602" i="2"/>
  <c r="T538" i="2"/>
  <c r="T537" i="2"/>
  <c r="T513" i="2" l="1"/>
  <c r="T512" i="2"/>
  <c r="T504" i="2"/>
  <c r="T614" i="2"/>
  <c r="T491" i="2"/>
  <c r="T499" i="2"/>
  <c r="T508" i="2"/>
  <c r="T517" i="2"/>
  <c r="T525" i="2"/>
  <c r="T533" i="2"/>
  <c r="T542" i="2"/>
  <c r="T550" i="2"/>
  <c r="T558" i="2"/>
  <c r="T566" i="2"/>
  <c r="T574" i="2"/>
  <c r="T582" i="2"/>
  <c r="T590" i="2"/>
  <c r="T598" i="2"/>
  <c r="T606" i="2"/>
  <c r="T622" i="2"/>
  <c r="T630" i="2"/>
  <c r="T638" i="2"/>
  <c r="T646" i="2"/>
  <c r="T654" i="2"/>
  <c r="T662" i="2"/>
  <c r="T670" i="2"/>
  <c r="T678" i="2"/>
  <c r="T686" i="2"/>
  <c r="T694" i="2"/>
  <c r="T702" i="2"/>
  <c r="T710" i="2"/>
  <c r="T718" i="2"/>
  <c r="T726" i="2"/>
  <c r="T734" i="2"/>
  <c r="T732" i="2"/>
  <c r="T724" i="2"/>
  <c r="T716" i="2"/>
  <c r="T708" i="2"/>
  <c r="T700" i="2"/>
  <c r="T692" i="2"/>
  <c r="T684" i="2"/>
  <c r="T676" i="2"/>
  <c r="T668" i="2"/>
  <c r="T660" i="2"/>
  <c r="T652" i="2"/>
  <c r="T644" i="2"/>
  <c r="T636" i="2"/>
  <c r="T628" i="2"/>
  <c r="T620" i="2"/>
  <c r="T612" i="2"/>
  <c r="T604" i="2"/>
  <c r="T596" i="2"/>
  <c r="T588" i="2"/>
  <c r="T580" i="2"/>
  <c r="T572" i="2"/>
  <c r="T564" i="2"/>
  <c r="T556" i="2"/>
  <c r="T548" i="2"/>
  <c r="T540" i="2"/>
  <c r="T531" i="2"/>
  <c r="T523" i="2"/>
  <c r="T515" i="2"/>
  <c r="T506" i="2"/>
  <c r="T497" i="2"/>
  <c r="T489" i="2"/>
  <c r="T481" i="2"/>
  <c r="T81" i="2"/>
  <c r="T483" i="2"/>
  <c r="T474" i="2"/>
  <c r="T459" i="2"/>
  <c r="T319" i="2"/>
  <c r="T70" i="2"/>
  <c r="T272" i="2"/>
  <c r="T293" i="2"/>
  <c r="U529" i="2" a="1"/>
  <c r="U474" i="2" a="1"/>
  <c r="U81" i="2" a="1"/>
  <c r="U529" i="2" l="1"/>
  <c r="U81" i="2"/>
  <c r="U474" i="2"/>
  <c r="T618" i="2"/>
  <c r="T98" i="2"/>
  <c r="T38" i="2"/>
  <c r="T324" i="2"/>
  <c r="T279" i="2"/>
  <c r="T28" i="2"/>
  <c r="U28" i="2" a="1"/>
  <c r="U28" i="2" l="1"/>
  <c r="T32" i="2"/>
  <c r="T10" i="2"/>
  <c r="T626" i="2" l="1" a="1"/>
  <c r="T626" i="2" s="1"/>
  <c r="L163" i="5"/>
  <c r="L164" i="5"/>
  <c r="L165" i="5"/>
  <c r="L166" i="5"/>
  <c r="L167" i="5"/>
  <c r="L168" i="5"/>
  <c r="L169" i="5"/>
  <c r="L170" i="5"/>
  <c r="L171" i="5"/>
  <c r="L172" i="5"/>
  <c r="L173" i="5"/>
  <c r="L174" i="5"/>
  <c r="L175" i="5"/>
  <c r="L176" i="5"/>
  <c r="L177" i="5"/>
  <c r="L178" i="5"/>
  <c r="L162" i="5"/>
  <c r="T404" i="2" a="1"/>
  <c r="T404" i="2" s="1"/>
  <c r="T375" i="2" a="1"/>
  <c r="T375" i="2" s="1"/>
  <c r="T290" i="2" l="1" a="1"/>
  <c r="T290" i="2" s="1"/>
  <c r="T303" i="2"/>
  <c r="T395" i="2" a="1"/>
  <c r="T395" i="2" s="1"/>
  <c r="T392" i="2"/>
  <c r="T390" i="2"/>
  <c r="T330" i="2" a="1"/>
  <c r="T330" i="2" s="1"/>
  <c r="T321" i="2"/>
  <c r="T292" i="2"/>
  <c r="T291" i="2"/>
  <c r="T175" i="2" a="1"/>
  <c r="T175" i="2" s="1"/>
  <c r="T174" i="2"/>
  <c r="T159" i="2"/>
  <c r="T163" i="2"/>
  <c r="T162" i="2"/>
  <c r="T161" i="2"/>
  <c r="T160" i="2" a="1"/>
  <c r="T160" i="2" s="1"/>
  <c r="T127" i="2" a="1"/>
  <c r="T127" i="2" s="1"/>
  <c r="T106" i="2"/>
  <c r="T125" i="2" a="1"/>
  <c r="T125" i="2" s="1"/>
  <c r="T107" i="2" a="1"/>
  <c r="T107" i="2" s="1"/>
  <c r="T446" i="2"/>
  <c r="T443" i="2"/>
  <c r="T333" i="2"/>
  <c r="T282" i="2"/>
  <c r="T69" i="2"/>
  <c r="T50" i="2"/>
  <c r="T49" i="2"/>
  <c r="T47" i="2" a="1"/>
  <c r="T47" i="2" s="1"/>
  <c r="T36" i="2"/>
  <c r="T24" i="2"/>
  <c r="T14" i="2"/>
  <c r="T11" i="2"/>
  <c r="T775" i="2"/>
  <c r="T774" i="2"/>
  <c r="T770" i="2" a="1"/>
  <c r="T770" i="2" s="1"/>
  <c r="T767" i="2"/>
  <c r="T766" i="2"/>
  <c r="T762" i="2" a="1"/>
  <c r="T762" i="2" s="1"/>
  <c r="T759" i="2"/>
  <c r="T758" i="2"/>
  <c r="T754" i="2" a="1"/>
  <c r="T754" i="2" s="1"/>
  <c r="T751" i="2"/>
  <c r="T750" i="2"/>
  <c r="T746" i="2" a="1"/>
  <c r="T746" i="2" s="1"/>
  <c r="T743" i="2"/>
  <c r="T742" i="2"/>
  <c r="T738" i="2" a="1"/>
  <c r="T738" i="2" s="1"/>
  <c r="T610" i="2" a="1"/>
  <c r="T610" i="2" s="1"/>
  <c r="T594" i="2" a="1"/>
  <c r="T594" i="2" s="1"/>
  <c r="T586" i="2" a="1"/>
  <c r="T586" i="2" s="1"/>
  <c r="T578" i="2" a="1"/>
  <c r="T578" i="2" s="1"/>
  <c r="T562" i="2" a="1"/>
  <c r="T562" i="2" s="1"/>
  <c r="T546" i="2" a="1"/>
  <c r="T546" i="2" s="1"/>
  <c r="T529" i="2" a="1"/>
  <c r="T529" i="2" s="1"/>
  <c r="T503" i="2"/>
  <c r="T495" i="2" a="1"/>
  <c r="T495" i="2" s="1"/>
  <c r="T487" i="2"/>
  <c r="T479" i="2" a="1"/>
  <c r="T479" i="2" s="1"/>
  <c r="T441" i="2" a="1"/>
  <c r="T441" i="2" s="1"/>
  <c r="T440" i="2" a="1"/>
  <c r="T440" i="2" s="1"/>
  <c r="T430" i="2"/>
  <c r="T422" i="2" a="1"/>
  <c r="T422" i="2" s="1"/>
  <c r="T413" i="2" a="1"/>
  <c r="T413" i="2" s="1"/>
  <c r="T377" i="2" a="1"/>
  <c r="T377" i="2" s="1"/>
  <c r="T327" i="2"/>
  <c r="T318" i="2"/>
  <c r="T311" i="2" a="1"/>
  <c r="T311" i="2" s="1"/>
  <c r="T271" i="2" a="1"/>
  <c r="T271" i="2" s="1"/>
  <c r="T223" i="2" a="1"/>
  <c r="T223" i="2" s="1"/>
  <c r="T189" i="2" a="1"/>
  <c r="T189" i="2" s="1"/>
  <c r="T72" i="2" a="1"/>
  <c r="T72" i="2" s="1"/>
  <c r="T68" i="2" a="1"/>
  <c r="T68" i="2" s="1"/>
  <c r="T67" i="2"/>
  <c r="T66" i="2"/>
  <c r="T55" i="2" a="1"/>
  <c r="T55" i="2" s="1"/>
  <c r="T35" i="2" a="1"/>
  <c r="T35" i="2" s="1"/>
  <c r="T34" i="2"/>
  <c r="T33" i="2" a="1"/>
  <c r="T33" i="2" s="1"/>
  <c r="T31" i="2"/>
  <c r="T30" i="2"/>
  <c r="T29" i="2"/>
  <c r="T27" i="2"/>
  <c r="T26" i="2"/>
  <c r="T23" i="2"/>
  <c r="T22" i="2"/>
  <c r="T21" i="2"/>
  <c r="T20" i="2"/>
  <c r="T19" i="2" a="1"/>
  <c r="T19" i="2" s="1"/>
  <c r="T18" i="2" a="1"/>
  <c r="T18" i="2" s="1"/>
  <c r="T17" i="2"/>
  <c r="T16" i="2"/>
  <c r="T15" i="2" a="1"/>
  <c r="T15" i="2" s="1"/>
  <c r="T13" i="2"/>
  <c r="T12" i="2"/>
  <c r="T9" i="2"/>
  <c r="T8" i="2"/>
  <c r="T7" i="2"/>
  <c r="T6" i="2"/>
  <c r="T5" i="2"/>
  <c r="T4" i="2"/>
  <c r="V2" i="2" s="1"/>
  <c r="J479" i="2" l="1" a="1"/>
  <c r="J479" i="2" s="1"/>
  <c r="L442" i="5"/>
  <c r="L441" i="5"/>
  <c r="L440" i="5"/>
  <c r="L439" i="5"/>
  <c r="L438" i="5"/>
  <c r="L437" i="5"/>
  <c r="L436" i="5"/>
  <c r="L435" i="5"/>
  <c r="L434" i="5"/>
  <c r="L433" i="5"/>
  <c r="L432" i="5"/>
  <c r="L431" i="5"/>
  <c r="L430" i="5"/>
  <c r="L429" i="5"/>
  <c r="L428" i="5"/>
  <c r="L427" i="5"/>
  <c r="L426" i="5"/>
  <c r="L425" i="5"/>
  <c r="L424" i="5"/>
  <c r="L423" i="5"/>
  <c r="L422" i="5"/>
  <c r="L421" i="5"/>
  <c r="L420" i="5"/>
  <c r="L419" i="5"/>
  <c r="L418" i="5"/>
  <c r="L417" i="5"/>
  <c r="L416" i="5"/>
  <c r="L415" i="5"/>
  <c r="L414" i="5"/>
  <c r="L413" i="5"/>
  <c r="L412" i="5"/>
  <c r="L411" i="5"/>
  <c r="L410" i="5"/>
  <c r="L409" i="5"/>
  <c r="L408" i="5"/>
  <c r="L407" i="5"/>
  <c r="L406" i="5"/>
  <c r="L403" i="5"/>
  <c r="L402" i="5"/>
  <c r="L401" i="5"/>
  <c r="L400" i="5"/>
  <c r="L399" i="5"/>
  <c r="L398" i="5"/>
  <c r="L397" i="5"/>
  <c r="L396" i="5"/>
  <c r="L395" i="5"/>
  <c r="L394" i="5"/>
  <c r="L393" i="5"/>
  <c r="L392" i="5"/>
  <c r="L391" i="5"/>
  <c r="L390" i="5"/>
  <c r="L389" i="5"/>
  <c r="L388" i="5"/>
  <c r="L387" i="5"/>
  <c r="L386" i="5"/>
  <c r="L385" i="5"/>
  <c r="L384" i="5"/>
  <c r="L383" i="5"/>
  <c r="L382" i="5"/>
  <c r="L381" i="5"/>
  <c r="L380" i="5"/>
  <c r="L379" i="5"/>
  <c r="L378" i="5"/>
  <c r="L377" i="5"/>
  <c r="L376" i="5"/>
  <c r="L375" i="5"/>
  <c r="L374" i="5"/>
  <c r="L373" i="5"/>
  <c r="L372" i="5"/>
  <c r="L371" i="5"/>
  <c r="L370" i="5"/>
  <c r="L369" i="5"/>
  <c r="L368" i="5"/>
  <c r="L367" i="5"/>
  <c r="L366" i="5"/>
  <c r="L365" i="5"/>
  <c r="L364" i="5"/>
  <c r="L363" i="5"/>
  <c r="L351" i="5"/>
  <c r="L350" i="5"/>
  <c r="L349" i="5"/>
  <c r="L348" i="5"/>
  <c r="L347" i="5"/>
  <c r="L346" i="5"/>
  <c r="L345" i="5"/>
  <c r="L344" i="5"/>
  <c r="L343" i="5"/>
  <c r="L342" i="5"/>
  <c r="L341" i="5"/>
  <c r="L340" i="5"/>
  <c r="L339" i="5"/>
  <c r="L338" i="5"/>
  <c r="L337" i="5"/>
  <c r="L336" i="5"/>
  <c r="L335" i="5"/>
  <c r="L334" i="5"/>
  <c r="L333" i="5"/>
  <c r="L332" i="5"/>
  <c r="L331" i="5"/>
  <c r="L330" i="5"/>
  <c r="L329" i="5"/>
  <c r="L328" i="5"/>
  <c r="L327" i="5"/>
  <c r="L326" i="5"/>
  <c r="L325" i="5"/>
  <c r="L324" i="5"/>
  <c r="L323" i="5"/>
  <c r="L322" i="5"/>
  <c r="L321" i="5"/>
  <c r="L289" i="5"/>
  <c r="L288" i="5"/>
  <c r="L287" i="5"/>
  <c r="L286" i="5"/>
  <c r="L285" i="5"/>
  <c r="L284" i="5"/>
  <c r="L283" i="5"/>
  <c r="L282" i="5"/>
  <c r="L281" i="5"/>
  <c r="L280" i="5"/>
  <c r="L279" i="5"/>
  <c r="L278" i="5"/>
  <c r="L277" i="5"/>
  <c r="L276" i="5"/>
  <c r="L275" i="5"/>
  <c r="L274" i="5"/>
  <c r="L273" i="5"/>
  <c r="L272" i="5"/>
  <c r="L271" i="5"/>
  <c r="L270" i="5"/>
  <c r="L269" i="5"/>
  <c r="L268" i="5"/>
  <c r="L267" i="5"/>
  <c r="L266" i="5"/>
  <c r="L265" i="5"/>
  <c r="L264" i="5"/>
  <c r="L263" i="5"/>
  <c r="L262" i="5"/>
  <c r="L261" i="5"/>
  <c r="L260" i="5"/>
  <c r="L259" i="5"/>
  <c r="L258" i="5"/>
  <c r="L257" i="5"/>
  <c r="L256" i="5"/>
  <c r="L255" i="5"/>
  <c r="L254" i="5"/>
  <c r="L253" i="5"/>
  <c r="L252" i="5"/>
  <c r="L251" i="5"/>
  <c r="L250" i="5"/>
  <c r="L249" i="5"/>
  <c r="L248" i="5"/>
  <c r="L247" i="5"/>
  <c r="L246" i="5"/>
  <c r="L245" i="5"/>
  <c r="L244" i="5"/>
  <c r="L243" i="5"/>
  <c r="L242" i="5"/>
  <c r="L241" i="5"/>
  <c r="L240" i="5"/>
  <c r="L239" i="5"/>
  <c r="L238" i="5"/>
  <c r="L237" i="5"/>
  <c r="L236" i="5"/>
  <c r="L235" i="5"/>
  <c r="L234" i="5"/>
  <c r="L233" i="5"/>
  <c r="L232" i="5"/>
  <c r="L231" i="5"/>
  <c r="L230" i="5"/>
  <c r="L229" i="5"/>
  <c r="L228" i="5"/>
  <c r="L227" i="5"/>
  <c r="L226" i="5"/>
  <c r="L225" i="5"/>
  <c r="L224" i="5"/>
  <c r="L223" i="5"/>
  <c r="L222" i="5"/>
  <c r="L221" i="5"/>
  <c r="L220" i="5"/>
  <c r="L219" i="5"/>
  <c r="L218" i="5"/>
  <c r="L217" i="5"/>
  <c r="L216" i="5"/>
  <c r="L215" i="5"/>
  <c r="L214" i="5"/>
  <c r="L213" i="5"/>
  <c r="L212" i="5"/>
  <c r="L211" i="5"/>
  <c r="L210" i="5"/>
  <c r="L209" i="5"/>
  <c r="L208" i="5"/>
  <c r="L207" i="5"/>
  <c r="L206" i="5"/>
  <c r="L205" i="5"/>
  <c r="L204" i="5"/>
  <c r="L203" i="5"/>
  <c r="L202" i="5"/>
  <c r="L201" i="5"/>
  <c r="L200" i="5"/>
  <c r="L199" i="5"/>
  <c r="L198" i="5"/>
  <c r="L197" i="5"/>
  <c r="L196" i="5"/>
  <c r="L195" i="5"/>
  <c r="L194" i="5"/>
  <c r="L193" i="5"/>
  <c r="L192" i="5"/>
  <c r="L191" i="5"/>
  <c r="L190" i="5"/>
  <c r="L189" i="5"/>
  <c r="L188" i="5"/>
  <c r="L187" i="5"/>
  <c r="L186" i="5"/>
  <c r="L185" i="5"/>
  <c r="L184" i="5"/>
  <c r="L183" i="5"/>
  <c r="L182" i="5"/>
  <c r="L181" i="5"/>
  <c r="L180" i="5"/>
  <c r="L179" i="5"/>
  <c r="L161" i="5"/>
  <c r="L160" i="5"/>
  <c r="L159" i="5"/>
  <c r="L158" i="5"/>
  <c r="L157" i="5"/>
  <c r="L156" i="5"/>
  <c r="L155" i="5"/>
  <c r="L154" i="5"/>
  <c r="L153" i="5"/>
  <c r="L152" i="5"/>
  <c r="L151" i="5"/>
  <c r="L150" i="5"/>
  <c r="L149" i="5"/>
  <c r="L148" i="5"/>
  <c r="L147" i="5"/>
  <c r="L146" i="5"/>
  <c r="L145" i="5"/>
  <c r="L144" i="5"/>
  <c r="L143" i="5"/>
  <c r="L142" i="5"/>
  <c r="L141" i="5"/>
  <c r="L140" i="5"/>
  <c r="L139" i="5"/>
  <c r="L138" i="5"/>
  <c r="L137" i="5"/>
  <c r="L136" i="5"/>
  <c r="L135" i="5"/>
  <c r="L134" i="5"/>
  <c r="L133" i="5"/>
  <c r="L132" i="5"/>
  <c r="L131" i="5"/>
  <c r="L130" i="5"/>
  <c r="L129" i="5"/>
  <c r="L128" i="5"/>
  <c r="L127" i="5"/>
  <c r="L126" i="5"/>
  <c r="L125" i="5"/>
  <c r="L124" i="5"/>
  <c r="L123" i="5"/>
  <c r="L122" i="5"/>
  <c r="L121" i="5"/>
  <c r="L120" i="5"/>
  <c r="L119" i="5"/>
  <c r="L118" i="5"/>
  <c r="L117" i="5"/>
  <c r="L116" i="5"/>
  <c r="L115" i="5"/>
  <c r="L114" i="5"/>
  <c r="L113" i="5"/>
  <c r="L112" i="5"/>
  <c r="L104" i="5"/>
  <c r="L103" i="5"/>
  <c r="L102" i="5"/>
  <c r="L101" i="5"/>
  <c r="L100" i="5"/>
  <c r="L99" i="5"/>
  <c r="L98" i="5"/>
  <c r="L97" i="5"/>
  <c r="L96" i="5"/>
  <c r="L95" i="5"/>
  <c r="L94" i="5"/>
  <c r="L93" i="5"/>
  <c r="L92" i="5"/>
  <c r="L91" i="5"/>
  <c r="L90" i="5"/>
  <c r="L89" i="5"/>
  <c r="L88" i="5"/>
  <c r="L87" i="5"/>
  <c r="L86" i="5"/>
  <c r="L85" i="5"/>
  <c r="L84" i="5"/>
  <c r="L83" i="5"/>
  <c r="L82" i="5"/>
  <c r="L81" i="5"/>
  <c r="L80" i="5"/>
  <c r="L79" i="5"/>
  <c r="L78" i="5"/>
  <c r="L77" i="5"/>
  <c r="L76" i="5"/>
  <c r="L75" i="5"/>
  <c r="L74" i="5"/>
  <c r="L73" i="5"/>
  <c r="L72" i="5"/>
  <c r="L71" i="5"/>
  <c r="L70" i="5"/>
  <c r="L69" i="5"/>
  <c r="L68" i="5"/>
  <c r="L67" i="5"/>
  <c r="L66" i="5"/>
  <c r="L65" i="5"/>
  <c r="L64" i="5"/>
  <c r="L63" i="5"/>
  <c r="L62" i="5"/>
  <c r="L61" i="5"/>
  <c r="L51" i="5"/>
  <c r="L50" i="5"/>
  <c r="L49" i="5"/>
  <c r="L48" i="5"/>
  <c r="L59" i="5"/>
  <c r="L58" i="5"/>
  <c r="L57" i="5"/>
  <c r="L60" i="5"/>
  <c r="L56" i="5"/>
  <c r="L55" i="5"/>
  <c r="L54" i="5"/>
  <c r="L53" i="5"/>
  <c r="L52" i="5"/>
  <c r="L47" i="5"/>
  <c r="L46" i="5"/>
  <c r="L45" i="5"/>
  <c r="L44" i="5"/>
  <c r="L43" i="5"/>
  <c r="L42" i="5"/>
  <c r="L41" i="5"/>
  <c r="L40" i="5"/>
  <c r="L39" i="5"/>
  <c r="L38" i="5"/>
  <c r="L37" i="5"/>
  <c r="L36" i="5"/>
  <c r="L33" i="5"/>
  <c r="L32" i="5"/>
  <c r="L31" i="5"/>
  <c r="L30" i="5"/>
  <c r="J503" i="2" l="1" a="1"/>
  <c r="J503" i="2" s="1"/>
  <c r="J746" i="2" a="1"/>
  <c r="J746" i="2" s="1"/>
  <c r="J754" i="2" a="1"/>
  <c r="J754" i="2" s="1"/>
  <c r="J642" i="2" a="1"/>
  <c r="J642" i="2" s="1"/>
  <c r="J586" i="2" a="1"/>
  <c r="J586" i="2" s="1"/>
  <c r="J546" i="2" a="1"/>
  <c r="J546" i="2" s="1"/>
  <c r="J537" i="2" a="1"/>
  <c r="J537" i="2" s="1"/>
  <c r="J487" i="2" a="1"/>
  <c r="J487" i="2" s="1"/>
  <c r="J730" i="2" a="1"/>
  <c r="J730" i="2" s="1"/>
  <c r="J634" i="2" a="1"/>
  <c r="J634" i="2" s="1"/>
  <c r="J512" i="2" a="1"/>
  <c r="J512" i="2" s="1"/>
  <c r="J626" i="2" a="1"/>
  <c r="J626" i="2" s="1"/>
  <c r="J618" i="2" a="1"/>
  <c r="J618" i="2" s="1"/>
  <c r="J650" i="2" a="1"/>
  <c r="J650" i="2" s="1"/>
  <c r="J658" i="2" a="1"/>
  <c r="J658" i="2" s="1"/>
  <c r="J666" i="2" a="1"/>
  <c r="J666" i="2" s="1"/>
  <c r="J674" i="2" a="1"/>
  <c r="J674" i="2" s="1"/>
  <c r="J682" i="2" a="1"/>
  <c r="J682" i="2" s="1"/>
  <c r="J690" i="2" a="1"/>
  <c r="J690" i="2" s="1"/>
  <c r="J698" i="2" a="1"/>
  <c r="J698" i="2" s="1"/>
  <c r="J706" i="2" a="1"/>
  <c r="J706" i="2" s="1"/>
  <c r="J714" i="2" a="1"/>
  <c r="J714" i="2" s="1"/>
  <c r="J722" i="2" a="1"/>
  <c r="J722" i="2" s="1"/>
  <c r="J554" i="2" a="1"/>
  <c r="J554" i="2" s="1"/>
  <c r="J594" i="2" a="1"/>
  <c r="J594" i="2" s="1"/>
  <c r="J602" i="2" a="1"/>
  <c r="J602" i="2" s="1"/>
  <c r="J562" i="2" a="1"/>
  <c r="J562" i="2" s="1"/>
  <c r="J570" i="2" a="1"/>
  <c r="J570" i="2" s="1"/>
  <c r="J770" i="2" a="1"/>
  <c r="J770" i="2" s="1"/>
  <c r="J762" i="2" a="1"/>
  <c r="J762" i="2" s="1"/>
  <c r="J521" i="2" a="1"/>
  <c r="J521" i="2" s="1"/>
  <c r="J578" i="2" a="1"/>
  <c r="J578" i="2" s="1"/>
  <c r="J495" i="2" a="1"/>
  <c r="J495" i="2" s="1"/>
  <c r="J610" i="2" a="1"/>
  <c r="J610" i="2" s="1"/>
  <c r="J738" i="2" a="1"/>
  <c r="J738" i="2" s="1"/>
  <c r="D6" i="8" l="1"/>
  <c r="D3" i="8"/>
  <c r="U300" i="2" a="1"/>
  <c r="U300" i="2" l="1"/>
  <c r="V300" i="2" s="1"/>
  <c r="U357" i="2" a="1"/>
  <c r="U357" i="2" l="1"/>
  <c r="V357" i="2" s="1"/>
  <c r="U14" i="2" a="1"/>
  <c r="U14" i="2" l="1"/>
  <c r="V14" i="2" s="1"/>
  <c r="U93" i="2" a="1"/>
  <c r="U93" i="2" l="1"/>
  <c r="V93" i="2" s="1"/>
  <c r="U149" i="2" a="1"/>
  <c r="U149" i="2" l="1"/>
  <c r="V149" i="2" s="1"/>
  <c r="U208" i="2" a="1"/>
  <c r="U208" i="2" l="1"/>
  <c r="V208" i="2" s="1"/>
  <c r="U286" i="2" a="1"/>
  <c r="U286" i="2" l="1"/>
  <c r="V286" i="2" s="1"/>
  <c r="U337" i="2" a="1"/>
  <c r="U337" i="2" l="1"/>
  <c r="V337" i="2" s="1"/>
  <c r="U408" i="2" a="1"/>
  <c r="U408" i="2" l="1"/>
  <c r="V408" i="2" s="1"/>
  <c r="U168" i="2" a="1"/>
  <c r="U168" i="2" l="1"/>
  <c r="V168" i="2" s="1"/>
  <c r="U227" i="2" a="1"/>
  <c r="U227" i="2" l="1"/>
  <c r="V227" i="2" s="1"/>
  <c r="U4" i="2" a="1"/>
  <c r="U4" i="2" l="1"/>
  <c r="V4" i="2" s="1"/>
  <c r="U251" i="2" a="1"/>
  <c r="U251" i="2" l="1"/>
  <c r="V251" i="2" s="1"/>
  <c r="U309" i="2" a="1"/>
  <c r="U309" i="2" l="1"/>
  <c r="V309" i="2" s="1"/>
  <c r="U365" i="2" a="1"/>
  <c r="U365" i="2" l="1"/>
  <c r="V365" i="2" s="1"/>
  <c r="U415" i="2" a="1"/>
  <c r="U415" i="2" l="1"/>
  <c r="V415" i="2" s="1"/>
  <c r="U45" i="2" a="1"/>
  <c r="U45" i="2" l="1"/>
  <c r="V45" i="2" s="1"/>
  <c r="U51" i="2" a="1"/>
  <c r="U51" i="2" l="1"/>
  <c r="V51" i="2" s="1"/>
  <c r="U98" i="2" a="1"/>
  <c r="U98" i="2" l="1"/>
  <c r="V98" i="2" s="1"/>
  <c r="U13" i="2" a="1"/>
  <c r="U13" i="2" l="1"/>
  <c r="V13" i="2" s="1"/>
  <c r="U76" i="2" a="1"/>
  <c r="U76" i="2" l="1"/>
  <c r="V76" i="2" s="1"/>
  <c r="U157" i="2" a="1"/>
  <c r="U157" i="2" l="1"/>
  <c r="V157" i="2" s="1"/>
  <c r="U217" i="2" a="1"/>
  <c r="U217" i="2" l="1"/>
  <c r="V217" i="2" s="1"/>
  <c r="U278" i="2" a="1"/>
  <c r="U278" i="2" l="1"/>
  <c r="V278" i="2" s="1"/>
  <c r="U383" i="2" a="1"/>
  <c r="U383" i="2" l="1"/>
  <c r="V383" i="2" s="1"/>
  <c r="U117" i="2" a="1"/>
  <c r="U117" i="2" l="1"/>
  <c r="V117" i="2" s="1"/>
  <c r="U39" i="2" a="1"/>
  <c r="U39" i="2" l="1"/>
  <c r="V39" i="2" s="1"/>
  <c r="U83" i="2" a="1"/>
  <c r="U83" i="2" l="1"/>
  <c r="V83" i="2" s="1"/>
  <c r="U100" i="2" a="1"/>
  <c r="U100" i="2" l="1"/>
  <c r="V100" i="2" s="1"/>
  <c r="U115" i="2" a="1"/>
  <c r="U115" i="2" l="1"/>
  <c r="V115" i="2" s="1"/>
  <c r="U143" i="2" a="1"/>
  <c r="U143" i="2" l="1"/>
  <c r="V143" i="2" s="1"/>
  <c r="U225" i="2" a="1"/>
  <c r="U225" i="2" l="1"/>
  <c r="V225" i="2" s="1"/>
  <c r="U241" i="2" a="1"/>
  <c r="U241" i="2" l="1"/>
  <c r="V241" i="2" s="1"/>
  <c r="U257" i="2" a="1"/>
  <c r="U257" i="2" l="1"/>
  <c r="V257" i="2" s="1"/>
  <c r="U272" i="2" a="1"/>
  <c r="U272" i="2" l="1"/>
  <c r="V272" i="2" s="1"/>
  <c r="U288" i="2" a="1"/>
  <c r="U288" i="2" l="1"/>
  <c r="V288" i="2" s="1"/>
  <c r="U303" i="2" a="1"/>
  <c r="U303" i="2" l="1"/>
  <c r="V303" i="2" s="1"/>
  <c r="U323" i="2" a="1"/>
  <c r="U323" i="2" l="1"/>
  <c r="V323" i="2" s="1"/>
  <c r="U335" i="2" a="1"/>
  <c r="U335" i="2" l="1"/>
  <c r="V335" i="2" s="1"/>
  <c r="U351" i="2" a="1"/>
  <c r="U351" i="2" l="1"/>
  <c r="V351" i="2" s="1"/>
  <c r="U367" i="2" a="1"/>
  <c r="U367" i="2" l="1"/>
  <c r="V367" i="2" s="1"/>
  <c r="U381" i="2" a="1"/>
  <c r="U381" i="2" l="1"/>
  <c r="V381" i="2" s="1"/>
  <c r="U396" i="2" a="1"/>
  <c r="U396" i="2" l="1"/>
  <c r="V396" i="2" s="1"/>
  <c r="U429" i="2" a="1"/>
  <c r="U429" i="2" l="1"/>
  <c r="V429" i="2" s="1"/>
  <c r="U457" i="2" a="1"/>
  <c r="U457" i="2" l="1"/>
  <c r="V457" i="2" s="1"/>
  <c r="U482" i="2" a="1"/>
  <c r="U482" i="2" l="1"/>
  <c r="V482" i="2" s="1"/>
  <c r="U491" i="2" a="1"/>
  <c r="U491" i="2" l="1"/>
  <c r="V491" i="2" s="1"/>
  <c r="U508" i="2" a="1"/>
  <c r="U508" i="2" l="1"/>
  <c r="V508" i="2" s="1"/>
  <c r="U518" i="2" a="1"/>
  <c r="U518" i="2" l="1"/>
  <c r="V518" i="2" s="1"/>
  <c r="U548" i="2" a="1"/>
  <c r="U548" i="2" l="1"/>
  <c r="V548" i="2" s="1"/>
  <c r="U569" i="2" a="1"/>
  <c r="U569" i="2" l="1"/>
  <c r="V569" i="2" s="1"/>
  <c r="U590" i="2" a="1"/>
  <c r="U590" i="2" l="1"/>
  <c r="V590" i="2" s="1"/>
  <c r="U612" i="2" a="1"/>
  <c r="U612" i="2" l="1"/>
  <c r="V612" i="2" s="1"/>
  <c r="U633" i="2" a="1"/>
  <c r="U633" i="2" l="1"/>
  <c r="V633" i="2" s="1"/>
  <c r="U654" i="2" a="1"/>
  <c r="U654" i="2" l="1"/>
  <c r="V654" i="2" s="1"/>
  <c r="U676" i="2" a="1"/>
  <c r="U676" i="2" l="1"/>
  <c r="V676" i="2" s="1"/>
  <c r="U697" i="2" a="1"/>
  <c r="U697" i="2" l="1"/>
  <c r="V697" i="2" s="1"/>
  <c r="U718" i="2" a="1"/>
  <c r="U718" i="2" l="1"/>
  <c r="V718" i="2" s="1"/>
  <c r="U737" i="2" a="1"/>
  <c r="U737" i="2" l="1"/>
  <c r="V737" i="2" s="1"/>
  <c r="U758" i="2" a="1"/>
  <c r="U758" i="2" l="1"/>
  <c r="V758" i="2" s="1"/>
  <c r="U185" i="2" a="1"/>
  <c r="U185" i="2" l="1"/>
  <c r="V185" i="2" s="1"/>
  <c r="U162" i="2" a="1"/>
  <c r="U162" i="2" l="1"/>
  <c r="V162" i="2" s="1"/>
  <c r="U176" i="2" a="1"/>
  <c r="U176" i="2" l="1"/>
  <c r="V176" i="2" s="1"/>
  <c r="U190" i="2" a="1"/>
  <c r="U190" i="2" l="1"/>
  <c r="V190" i="2" s="1"/>
  <c r="U206" i="2" a="1"/>
  <c r="U206" i="2" l="1"/>
  <c r="V206" i="2" s="1"/>
  <c r="U23" i="2" a="1"/>
  <c r="U23" i="2" l="1"/>
  <c r="V23" i="2" s="1"/>
  <c r="V28" i="2" l="1"/>
  <c r="U32" i="2" a="1"/>
  <c r="U32" i="2" l="1"/>
  <c r="V32" i="2" s="1"/>
  <c r="U46" i="2" a="1"/>
  <c r="U46" i="2" l="1"/>
  <c r="V46" i="2" s="1"/>
  <c r="U62" i="2" a="1"/>
  <c r="U62" i="2" l="1"/>
  <c r="V62" i="2" s="1"/>
  <c r="U315" i="2" a="1"/>
  <c r="U315" i="2" l="1"/>
  <c r="V315" i="2" s="1"/>
  <c r="U5" i="2" a="1"/>
  <c r="U5" i="2" l="1"/>
  <c r="V5" i="2" s="1"/>
  <c r="U34" i="2" a="1"/>
  <c r="U34" i="2" l="1"/>
  <c r="V34" i="2" s="1"/>
  <c r="U102" i="2" a="1"/>
  <c r="U102" i="2" l="1"/>
  <c r="V102" i="2" s="1"/>
  <c r="U164" i="2" a="1"/>
  <c r="U164" i="2" l="1"/>
  <c r="V164" i="2" s="1"/>
  <c r="U296" i="2" a="1"/>
  <c r="U296" i="2" l="1"/>
  <c r="V296" i="2" s="1"/>
  <c r="U353" i="2" a="1"/>
  <c r="U353" i="2" l="1"/>
  <c r="V353" i="2" s="1"/>
  <c r="U419" i="2" a="1"/>
  <c r="U419" i="2" l="1"/>
  <c r="V419" i="2" s="1"/>
  <c r="U182" i="2" a="1"/>
  <c r="U182" i="2" l="1"/>
  <c r="V182" i="2" s="1"/>
  <c r="U243" i="2" a="1"/>
  <c r="U243" i="2" l="1"/>
  <c r="V243" i="2" s="1"/>
  <c r="U8" i="2" a="1"/>
  <c r="U8" i="2" l="1"/>
  <c r="V8" i="2" s="1"/>
  <c r="U204" i="2" a="1"/>
  <c r="U204" i="2" l="1"/>
  <c r="V204" i="2" s="1"/>
  <c r="U267" i="2" a="1"/>
  <c r="U267" i="2" l="1"/>
  <c r="V267" i="2" s="1"/>
  <c r="U326" i="2" a="1"/>
  <c r="U326" i="2" l="1"/>
  <c r="V326" i="2" s="1"/>
  <c r="U387" i="2" a="1"/>
  <c r="U387" i="2" l="1"/>
  <c r="V387" i="2" s="1"/>
  <c r="U6" i="2" a="1"/>
  <c r="U6" i="2" l="1"/>
  <c r="V6" i="2" s="1"/>
  <c r="U61" i="2" a="1"/>
  <c r="U61" i="2" l="1"/>
  <c r="V61" i="2" s="1"/>
  <c r="U109" i="2" a="1"/>
  <c r="U109" i="2" l="1"/>
  <c r="V109" i="2" s="1"/>
  <c r="U85" i="2" a="1"/>
  <c r="U85" i="2" l="1"/>
  <c r="V85" i="2" s="1"/>
  <c r="U172" i="2" a="1"/>
  <c r="U172" i="2" l="1"/>
  <c r="V172" i="2" s="1"/>
  <c r="U231" i="2" a="1"/>
  <c r="U231" i="2" l="1"/>
  <c r="V231" i="2" s="1"/>
  <c r="U305" i="2" a="1"/>
  <c r="U305" i="2" l="1"/>
  <c r="V305" i="2" s="1"/>
  <c r="U398" i="2" a="1"/>
  <c r="U398" i="2" l="1"/>
  <c r="V398" i="2" s="1"/>
  <c r="U379" i="2" a="1"/>
  <c r="U379" i="2" l="1"/>
  <c r="V379" i="2" s="1"/>
  <c r="U43" i="2" a="1"/>
  <c r="U43" i="2" l="1"/>
  <c r="V43" i="2" s="1"/>
  <c r="U87" i="2" a="1"/>
  <c r="U87" i="2" l="1"/>
  <c r="V87" i="2" s="1"/>
  <c r="U104" i="2" a="1"/>
  <c r="U104" i="2" l="1"/>
  <c r="V104" i="2" s="1"/>
  <c r="U119" i="2" a="1"/>
  <c r="U119" i="2" l="1"/>
  <c r="V119" i="2" s="1"/>
  <c r="U131" i="2" a="1"/>
  <c r="U131" i="2" l="1"/>
  <c r="V131" i="2" s="1"/>
  <c r="U147" i="2" a="1"/>
  <c r="U147" i="2" l="1"/>
  <c r="V147" i="2" s="1"/>
  <c r="U229" i="2" a="1"/>
  <c r="U229" i="2" l="1"/>
  <c r="V229" i="2" s="1"/>
  <c r="U245" i="2" a="1"/>
  <c r="U245" i="2" l="1"/>
  <c r="V245" i="2" s="1"/>
  <c r="U261" i="2" a="1"/>
  <c r="U261" i="2" l="1"/>
  <c r="V261" i="2" s="1"/>
  <c r="U276" i="2" a="1"/>
  <c r="U276" i="2" l="1"/>
  <c r="V276" i="2" s="1"/>
  <c r="U307" i="2" a="1"/>
  <c r="U307" i="2" l="1"/>
  <c r="V307" i="2" s="1"/>
  <c r="U324" i="2" a="1"/>
  <c r="U324" i="2" l="1"/>
  <c r="V324" i="2" s="1"/>
  <c r="U339" i="2" a="1"/>
  <c r="U339" i="2" l="1"/>
  <c r="V339" i="2" s="1"/>
  <c r="U355" i="2" a="1"/>
  <c r="U355" i="2" l="1"/>
  <c r="V355" i="2" s="1"/>
  <c r="U372" i="2" a="1"/>
  <c r="U372" i="2" l="1"/>
  <c r="V372" i="2" s="1"/>
  <c r="U385" i="2" a="1"/>
  <c r="U385" i="2" l="1"/>
  <c r="V385" i="2" s="1"/>
  <c r="U400" i="2" a="1"/>
  <c r="U400" i="2" l="1"/>
  <c r="V400" i="2" s="1"/>
  <c r="U417" i="2" a="1"/>
  <c r="U417" i="2" l="1"/>
  <c r="V417" i="2" s="1"/>
  <c r="U430" i="2" a="1"/>
  <c r="U430" i="2" l="1"/>
  <c r="V430" i="2" s="1"/>
  <c r="U445" i="2" a="1"/>
  <c r="U445" i="2" l="1"/>
  <c r="V445" i="2" s="1"/>
  <c r="U461" i="2" a="1"/>
  <c r="U461" i="2" l="1"/>
  <c r="V461" i="2" s="1"/>
  <c r="U483" i="2" a="1"/>
  <c r="U483" i="2" l="1"/>
  <c r="V483" i="2" s="1"/>
  <c r="U492" i="2" a="1"/>
  <c r="U492" i="2" l="1"/>
  <c r="V492" i="2" s="1"/>
  <c r="U509" i="2" a="1"/>
  <c r="U509" i="2" l="1"/>
  <c r="V509" i="2" s="1"/>
  <c r="U528" i="2" a="1"/>
  <c r="U528" i="2" l="1"/>
  <c r="V528" i="2" s="1"/>
  <c r="U557" i="2" a="1"/>
  <c r="U557" i="2" l="1"/>
  <c r="V557" i="2" s="1"/>
  <c r="U571" i="2" a="1"/>
  <c r="U571" i="2" l="1"/>
  <c r="V571" i="2" s="1"/>
  <c r="U591" i="2" a="1"/>
  <c r="U591" i="2" l="1"/>
  <c r="V591" i="2" s="1"/>
  <c r="U621" i="2" a="1"/>
  <c r="U621" i="2" l="1"/>
  <c r="V621" i="2" s="1"/>
  <c r="U635" i="2" a="1"/>
  <c r="U635" i="2" l="1"/>
  <c r="V635" i="2" s="1"/>
  <c r="U655" i="2" a="1"/>
  <c r="U655" i="2" l="1"/>
  <c r="V655" i="2" s="1"/>
  <c r="U685" i="2" a="1"/>
  <c r="U685" i="2" l="1"/>
  <c r="V685" i="2" s="1"/>
  <c r="U699" i="2" a="1"/>
  <c r="U699" i="2" l="1"/>
  <c r="V699" i="2" s="1"/>
  <c r="U719" i="2" a="1"/>
  <c r="U719" i="2" l="1"/>
  <c r="V719" i="2" s="1"/>
  <c r="U739" i="2" a="1"/>
  <c r="U739" i="2" l="1"/>
  <c r="V739" i="2" s="1"/>
  <c r="U759" i="2" a="1"/>
  <c r="U759" i="2" l="1"/>
  <c r="V759" i="2" s="1"/>
  <c r="U59" i="2" a="1"/>
  <c r="U59" i="2" l="1"/>
  <c r="V59" i="2" s="1"/>
  <c r="U166" i="2" a="1"/>
  <c r="U166" i="2" l="1"/>
  <c r="V166" i="2" s="1"/>
  <c r="U180" i="2" a="1"/>
  <c r="U180" i="2" l="1"/>
  <c r="V180" i="2" s="1"/>
  <c r="U194" i="2" a="1"/>
  <c r="U194" i="2" l="1"/>
  <c r="V194" i="2" s="1"/>
  <c r="U210" i="2" a="1"/>
  <c r="U210" i="2" l="1"/>
  <c r="V210" i="2" s="1"/>
  <c r="U20" i="2" a="1"/>
  <c r="U20" i="2" l="1"/>
  <c r="V20" i="2" s="1"/>
  <c r="U24" i="2" a="1"/>
  <c r="U24" i="2" l="1"/>
  <c r="V24" i="2" s="1"/>
  <c r="U29" i="2" a="1"/>
  <c r="U29" i="2" l="1"/>
  <c r="V29" i="2" s="1"/>
  <c r="U37" i="2" a="1"/>
  <c r="U37" i="2" l="1"/>
  <c r="V37" i="2" s="1"/>
  <c r="U48" i="2" a="1"/>
  <c r="U48" i="2" l="1"/>
  <c r="V48" i="2" s="1"/>
  <c r="U71" i="2" a="1"/>
  <c r="U71" i="2" l="1"/>
  <c r="V71" i="2" s="1"/>
  <c r="U9" i="2" a="1"/>
  <c r="U9" i="2" l="1"/>
  <c r="V9" i="2" s="1"/>
  <c r="U41" i="2" a="1"/>
  <c r="U41" i="2" l="1"/>
  <c r="V41" i="2" s="1"/>
  <c r="U113" i="2" a="1"/>
  <c r="U113" i="2" l="1"/>
  <c r="V113" i="2" s="1"/>
  <c r="U178" i="2" a="1"/>
  <c r="U178" i="2" l="1"/>
  <c r="V178" i="2" s="1"/>
  <c r="U239" i="2" a="1"/>
  <c r="U239" i="2" l="1"/>
  <c r="V239" i="2" s="1"/>
  <c r="U370" i="2" a="1"/>
  <c r="U370" i="2" l="1"/>
  <c r="V370" i="2" s="1"/>
  <c r="U137" i="2" a="1"/>
  <c r="U137" i="2" l="1"/>
  <c r="V137" i="2" s="1"/>
  <c r="U196" i="2" a="1"/>
  <c r="U196" i="2" l="1"/>
  <c r="V196" i="2" s="1"/>
  <c r="U259" i="2" a="1"/>
  <c r="U259" i="2" l="1"/>
  <c r="V259" i="2" s="1"/>
  <c r="U129" i="2" a="1"/>
  <c r="U129" i="2" l="1"/>
  <c r="V129" i="2" s="1"/>
  <c r="U221" i="2" a="1"/>
  <c r="U221" i="2" l="1"/>
  <c r="V221" i="2" s="1"/>
  <c r="U282" i="2" a="1"/>
  <c r="U282" i="2" l="1"/>
  <c r="V282" i="2" s="1"/>
  <c r="U333" i="2" a="1"/>
  <c r="U333" i="2" l="1"/>
  <c r="V333" i="2" s="1"/>
  <c r="U402" i="2" a="1"/>
  <c r="U402" i="2" l="1"/>
  <c r="V402" i="2" s="1"/>
  <c r="V81" i="2" l="1"/>
  <c r="U80" i="2" a="1"/>
  <c r="U80" i="2" l="1"/>
  <c r="V80" i="2" s="1"/>
  <c r="U7" i="2" a="1"/>
  <c r="U7" i="2" l="1"/>
  <c r="V7" i="2" s="1"/>
  <c r="U121" i="2" a="1"/>
  <c r="U121" i="2" l="1"/>
  <c r="V121" i="2" s="1"/>
  <c r="U186" i="2" a="1"/>
  <c r="U186" i="2" l="1"/>
  <c r="V186" i="2" s="1"/>
  <c r="U247" i="2" a="1"/>
  <c r="U247" i="2" l="1"/>
  <c r="V247" i="2" s="1"/>
  <c r="U345" i="2" a="1"/>
  <c r="U345" i="2" l="1"/>
  <c r="V345" i="2" s="1"/>
  <c r="U427" i="2" a="1"/>
  <c r="U427" i="2" l="1"/>
  <c r="V427" i="2" s="1"/>
  <c r="U423" i="2" a="1"/>
  <c r="U423" i="2" l="1"/>
  <c r="V423" i="2" s="1"/>
  <c r="U74" i="2" a="1"/>
  <c r="U74" i="2" l="1"/>
  <c r="V74" i="2" s="1"/>
  <c r="U91" i="2" a="1"/>
  <c r="U91" i="2" l="1"/>
  <c r="V91" i="2" s="1"/>
  <c r="U123" i="2" a="1"/>
  <c r="U123" i="2" l="1"/>
  <c r="V123" i="2" s="1"/>
  <c r="U135" i="2" a="1"/>
  <c r="U135" i="2" l="1"/>
  <c r="V135" i="2" s="1"/>
  <c r="U151" i="2" a="1"/>
  <c r="U151" i="2" l="1"/>
  <c r="V151" i="2" s="1"/>
  <c r="U233" i="2" a="1"/>
  <c r="U233" i="2" l="1"/>
  <c r="V233" i="2" s="1"/>
  <c r="U249" i="2" a="1"/>
  <c r="U249" i="2" l="1"/>
  <c r="V249" i="2" s="1"/>
  <c r="U265" i="2" a="1"/>
  <c r="U265" i="2" l="1"/>
  <c r="V265" i="2" s="1"/>
  <c r="U280" i="2" a="1"/>
  <c r="U280" i="2" l="1"/>
  <c r="V280" i="2" s="1"/>
  <c r="U294" i="2" a="1"/>
  <c r="U294" i="2" l="1"/>
  <c r="V294" i="2" s="1"/>
  <c r="U313" i="2" a="1"/>
  <c r="U313" i="2" l="1"/>
  <c r="V313" i="2" s="1"/>
  <c r="U329" i="2" a="1"/>
  <c r="U329" i="2" l="1"/>
  <c r="V329" i="2" s="1"/>
  <c r="U343" i="2" a="1"/>
  <c r="U343" i="2" l="1"/>
  <c r="V343" i="2" s="1"/>
  <c r="U359" i="2" a="1"/>
  <c r="U359" i="2" l="1"/>
  <c r="V359" i="2" s="1"/>
  <c r="U390" i="2" a="1"/>
  <c r="U390" i="2" l="1"/>
  <c r="V390" i="2" s="1"/>
  <c r="U406" i="2" a="1"/>
  <c r="U406" i="2" l="1"/>
  <c r="V406" i="2" s="1"/>
  <c r="U421" i="2" a="1"/>
  <c r="U421" i="2" l="1"/>
  <c r="V421" i="2" s="1"/>
  <c r="U434" i="2" a="1"/>
  <c r="U434" i="2" l="1"/>
  <c r="V434" i="2" s="1"/>
  <c r="U449" i="2" a="1"/>
  <c r="U449" i="2" l="1"/>
  <c r="V449" i="2" s="1"/>
  <c r="U465" i="2" a="1"/>
  <c r="U465" i="2" l="1"/>
  <c r="V465" i="2" s="1"/>
  <c r="U484" i="2" a="1"/>
  <c r="U484" i="2" l="1"/>
  <c r="V484" i="2" s="1"/>
  <c r="U502" i="2" a="1"/>
  <c r="U502" i="2" l="1"/>
  <c r="V502" i="2" s="1"/>
  <c r="U516" i="2" a="1"/>
  <c r="U516" i="2" l="1"/>
  <c r="V516" i="2" s="1"/>
  <c r="U530" i="2" a="1"/>
  <c r="U530" i="2" l="1"/>
  <c r="V530" i="2" s="1"/>
  <c r="U558" i="2" a="1"/>
  <c r="U558" i="2" l="1"/>
  <c r="V558" i="2" s="1"/>
  <c r="U580" i="2" a="1"/>
  <c r="U580" i="2" l="1"/>
  <c r="V580" i="2" s="1"/>
  <c r="U601" i="2" a="1"/>
  <c r="U601" i="2" l="1"/>
  <c r="V601" i="2" s="1"/>
  <c r="U622" i="2" a="1"/>
  <c r="U622" i="2" l="1"/>
  <c r="V622" i="2" s="1"/>
  <c r="U644" i="2" a="1"/>
  <c r="U644" i="2" l="1"/>
  <c r="V644" i="2" s="1"/>
  <c r="U665" i="2" a="1"/>
  <c r="U665" i="2" l="1"/>
  <c r="V665" i="2" s="1"/>
  <c r="U686" i="2" a="1"/>
  <c r="U686" i="2" l="1"/>
  <c r="V686" i="2" s="1"/>
  <c r="U708" i="2" a="1"/>
  <c r="U708" i="2" l="1"/>
  <c r="V708" i="2" s="1"/>
  <c r="U729" i="2" a="1"/>
  <c r="U729" i="2" l="1"/>
  <c r="V729" i="2" s="1"/>
  <c r="U748" i="2" a="1"/>
  <c r="U748" i="2" l="1"/>
  <c r="V748" i="2" s="1"/>
  <c r="U769" i="2" a="1"/>
  <c r="U769" i="2" l="1"/>
  <c r="V769" i="2" s="1"/>
  <c r="U177" i="2" a="1"/>
  <c r="U177" i="2" l="1"/>
  <c r="V177" i="2" s="1"/>
  <c r="U49" i="2" a="1"/>
  <c r="U49" i="2" l="1"/>
  <c r="V49" i="2" s="1"/>
  <c r="U63" i="2" a="1"/>
  <c r="U63" i="2" l="1"/>
  <c r="V63" i="2" s="1"/>
  <c r="U170" i="2" a="1"/>
  <c r="U170" i="2" l="1"/>
  <c r="V170" i="2" s="1"/>
  <c r="U184" i="2" a="1"/>
  <c r="U184" i="2" l="1"/>
  <c r="V184" i="2" s="1"/>
  <c r="U198" i="2" a="1"/>
  <c r="U198" i="2" l="1"/>
  <c r="V198" i="2" s="1"/>
  <c r="U215" i="2" a="1"/>
  <c r="U215" i="2" l="1"/>
  <c r="V215" i="2" s="1"/>
  <c r="U21" i="2" a="1"/>
  <c r="U21" i="2" l="1"/>
  <c r="V21" i="2" s="1"/>
  <c r="U30" i="2" a="1"/>
  <c r="U30" i="2" l="1"/>
  <c r="V30" i="2" s="1"/>
  <c r="U38" i="2" a="1"/>
  <c r="U38" i="2" l="1"/>
  <c r="V38" i="2" s="1"/>
  <c r="U52" i="2" a="1"/>
  <c r="U52" i="2" l="1"/>
  <c r="V52" i="2" s="1"/>
  <c r="U73" i="2" a="1"/>
  <c r="U73" i="2" l="1"/>
  <c r="V73" i="2" s="1"/>
  <c r="U341" i="2" a="1"/>
  <c r="U341" i="2" l="1"/>
  <c r="V341" i="2" s="1"/>
  <c r="U12" i="2" a="1"/>
  <c r="U12" i="2" l="1"/>
  <c r="V12" i="2" s="1"/>
  <c r="U70" i="2" a="1"/>
  <c r="U70" i="2" l="1"/>
  <c r="V70" i="2" s="1"/>
  <c r="U133" i="2" a="1"/>
  <c r="U133" i="2" l="1"/>
  <c r="V133" i="2" s="1"/>
  <c r="U192" i="2" a="1"/>
  <c r="U192" i="2" l="1"/>
  <c r="V192" i="2" s="1"/>
  <c r="U255" i="2" a="1"/>
  <c r="U255" i="2" l="1"/>
  <c r="V255" i="2" s="1"/>
  <c r="U321" i="2" a="1"/>
  <c r="U321" i="2" l="1"/>
  <c r="V321" i="2" s="1"/>
  <c r="U392" i="2" a="1"/>
  <c r="U392" i="2" l="1"/>
  <c r="V392" i="2" s="1"/>
  <c r="U153" i="2" a="1"/>
  <c r="U153" i="2" l="1"/>
  <c r="V153" i="2" s="1"/>
  <c r="U213" i="2" a="1"/>
  <c r="U213" i="2" l="1"/>
  <c r="V213" i="2" s="1"/>
  <c r="U274" i="2" a="1"/>
  <c r="U274" i="2" l="1"/>
  <c r="V274" i="2" s="1"/>
  <c r="U145" i="2" a="1"/>
  <c r="U145" i="2" l="1"/>
  <c r="V145" i="2" s="1"/>
  <c r="U235" i="2" a="1"/>
  <c r="U235" i="2" l="1"/>
  <c r="V235" i="2" s="1"/>
  <c r="U292" i="2" a="1"/>
  <c r="U292" i="2" l="1"/>
  <c r="V292" i="2" s="1"/>
  <c r="U349" i="2" a="1"/>
  <c r="U349" i="2" l="1"/>
  <c r="V349" i="2" s="1"/>
  <c r="U36" i="2" a="1"/>
  <c r="U36" i="2" l="1"/>
  <c r="V36" i="2" s="1"/>
  <c r="U97" i="2" a="1"/>
  <c r="U97" i="2" l="1"/>
  <c r="V97" i="2" s="1"/>
  <c r="U89" i="2" a="1"/>
  <c r="U89" i="2" l="1"/>
  <c r="V89" i="2" s="1"/>
  <c r="U11" i="2" a="1"/>
  <c r="U11" i="2" l="1"/>
  <c r="V11" i="2" s="1"/>
  <c r="U57" i="2" a="1"/>
  <c r="U57" i="2" l="1"/>
  <c r="V57" i="2" s="1"/>
  <c r="U141" i="2" a="1"/>
  <c r="U141" i="2" l="1"/>
  <c r="V141" i="2" s="1"/>
  <c r="U200" i="2" a="1"/>
  <c r="U200" i="2" l="1"/>
  <c r="V200" i="2" s="1"/>
  <c r="U263" i="2" a="1"/>
  <c r="U263" i="2" l="1"/>
  <c r="V263" i="2" s="1"/>
  <c r="U361" i="2" a="1"/>
  <c r="U361" i="2" l="1"/>
  <c r="V361" i="2" s="1"/>
  <c r="U436" i="2" a="1"/>
  <c r="U436" i="2" l="1"/>
  <c r="V436" i="2" s="1"/>
  <c r="U432" i="2" a="1"/>
  <c r="U432" i="2" l="1"/>
  <c r="V432" i="2" s="1"/>
  <c r="U78" i="2" a="1"/>
  <c r="U78" i="2" l="1"/>
  <c r="V78" i="2" s="1"/>
  <c r="U95" i="2" a="1"/>
  <c r="U95" i="2" l="1"/>
  <c r="V95" i="2" s="1"/>
  <c r="U111" i="2" a="1"/>
  <c r="U111" i="2" l="1"/>
  <c r="V111" i="2" s="1"/>
  <c r="U139" i="2" a="1"/>
  <c r="U139" i="2" l="1"/>
  <c r="V139" i="2" s="1"/>
  <c r="U155" i="2" a="1"/>
  <c r="U155" i="2" l="1"/>
  <c r="V155" i="2" s="1"/>
  <c r="U237" i="2" a="1"/>
  <c r="U237" i="2" l="1"/>
  <c r="V237" i="2" s="1"/>
  <c r="U253" i="2" a="1"/>
  <c r="U253" i="2" l="1"/>
  <c r="V253" i="2" s="1"/>
  <c r="U269" i="2" a="1"/>
  <c r="U269" i="2" l="1"/>
  <c r="V269" i="2" s="1"/>
  <c r="U284" i="2" a="1"/>
  <c r="U284" i="2" l="1"/>
  <c r="V284" i="2" s="1"/>
  <c r="U298" i="2" a="1"/>
  <c r="U298" i="2" l="1"/>
  <c r="V298" i="2" s="1"/>
  <c r="U319" i="2" a="1"/>
  <c r="U319" i="2" l="1"/>
  <c r="V319" i="2" s="1"/>
  <c r="U331" i="2" a="1"/>
  <c r="U331" i="2" l="1"/>
  <c r="V331" i="2" s="1"/>
  <c r="U347" i="2" a="1"/>
  <c r="U347" i="2" l="1"/>
  <c r="V347" i="2" s="1"/>
  <c r="U363" i="2" a="1"/>
  <c r="U363" i="2" l="1"/>
  <c r="V363" i="2" s="1"/>
  <c r="U438" i="2" a="1"/>
  <c r="U438" i="2" l="1"/>
  <c r="V438" i="2" s="1"/>
  <c r="U507" i="2" a="1"/>
  <c r="U507" i="2" l="1"/>
  <c r="V507" i="2" s="1"/>
  <c r="U589" i="2" a="1"/>
  <c r="U589" i="2" l="1"/>
  <c r="V589" i="2" s="1"/>
  <c r="U667" i="2" a="1"/>
  <c r="U667" i="2" l="1"/>
  <c r="V667" i="2" s="1"/>
  <c r="U757" i="2" a="1"/>
  <c r="U757" i="2" l="1"/>
  <c r="V757" i="2" s="1"/>
  <c r="U68" i="2" a="1"/>
  <c r="U68" i="2" l="1"/>
  <c r="V68" i="2" s="1"/>
  <c r="U219" i="2" a="1"/>
  <c r="U219" i="2" l="1"/>
  <c r="V219" i="2" s="1"/>
  <c r="U42" i="2" a="1"/>
  <c r="U42" i="2" l="1"/>
  <c r="V42" i="2" s="1"/>
  <c r="U86" i="2" a="1"/>
  <c r="U86" i="2" l="1"/>
  <c r="V86" i="2" s="1"/>
  <c r="U103" i="2" a="1"/>
  <c r="U103" i="2" l="1"/>
  <c r="V103" i="2" s="1"/>
  <c r="U122" i="2" a="1"/>
  <c r="U122" i="2" l="1"/>
  <c r="V122" i="2" s="1"/>
  <c r="U142" i="2" a="1"/>
  <c r="U142" i="2" l="1"/>
  <c r="V142" i="2" s="1"/>
  <c r="U159" i="2" a="1"/>
  <c r="U159" i="2" l="1"/>
  <c r="V159" i="2" s="1"/>
  <c r="U173" i="2" a="1"/>
  <c r="U173" i="2" l="1"/>
  <c r="V173" i="2" s="1"/>
  <c r="U187" i="2" a="1"/>
  <c r="U187" i="2" l="1"/>
  <c r="V187" i="2" s="1"/>
  <c r="U201" i="2" a="1"/>
  <c r="U201" i="2" l="1"/>
  <c r="V201" i="2" s="1"/>
  <c r="U218" i="2" a="1"/>
  <c r="U218" i="2" l="1"/>
  <c r="V218" i="2" s="1"/>
  <c r="U232" i="2" a="1"/>
  <c r="U232" i="2" l="1"/>
  <c r="V232" i="2" s="1"/>
  <c r="U248" i="2" a="1"/>
  <c r="U248" i="2" l="1"/>
  <c r="V248" i="2" s="1"/>
  <c r="U264" i="2" a="1"/>
  <c r="U264" i="2" l="1"/>
  <c r="V264" i="2" s="1"/>
  <c r="U279" i="2" a="1"/>
  <c r="U279" i="2" l="1"/>
  <c r="V279" i="2" s="1"/>
  <c r="U297" i="2" a="1"/>
  <c r="U297" i="2" l="1"/>
  <c r="V297" i="2" s="1"/>
  <c r="U312" i="2" a="1"/>
  <c r="U312" i="2" l="1"/>
  <c r="V312" i="2" s="1"/>
  <c r="U328" i="2" a="1"/>
  <c r="U328" i="2" l="1"/>
  <c r="V328" i="2" s="1"/>
  <c r="U342" i="2" a="1"/>
  <c r="U342" i="2" l="1"/>
  <c r="V342" i="2" s="1"/>
  <c r="U358" i="2" a="1"/>
  <c r="U358" i="2" l="1"/>
  <c r="V358" i="2" s="1"/>
  <c r="U380" i="2" a="1"/>
  <c r="U380" i="2" l="1"/>
  <c r="V380" i="2" s="1"/>
  <c r="U409" i="2" a="1"/>
  <c r="U409" i="2" l="1"/>
  <c r="V409" i="2" s="1"/>
  <c r="U428" i="2" a="1"/>
  <c r="U428" i="2" l="1"/>
  <c r="V428" i="2" s="1"/>
  <c r="U448" i="2" a="1"/>
  <c r="U448" i="2" l="1"/>
  <c r="V448" i="2" s="1"/>
  <c r="U464" i="2" a="1"/>
  <c r="U464" i="2" l="1"/>
  <c r="V464" i="2" s="1"/>
  <c r="U498" i="2" a="1"/>
  <c r="U498" i="2" l="1"/>
  <c r="V498" i="2" s="1"/>
  <c r="U515" i="2" a="1"/>
  <c r="U515" i="2" l="1"/>
  <c r="V515" i="2" s="1"/>
  <c r="U536" i="2" a="1"/>
  <c r="U536" i="2" l="1"/>
  <c r="V536" i="2" s="1"/>
  <c r="U556" i="2" a="1"/>
  <c r="U556" i="2" l="1"/>
  <c r="V556" i="2" s="1"/>
  <c r="U577" i="2" a="1"/>
  <c r="U577" i="2" l="1"/>
  <c r="V577" i="2" s="1"/>
  <c r="U598" i="2" a="1"/>
  <c r="U598" i="2" l="1"/>
  <c r="V598" i="2" s="1"/>
  <c r="U620" i="2" a="1"/>
  <c r="U620" i="2" l="1"/>
  <c r="V620" i="2" s="1"/>
  <c r="U641" i="2" a="1"/>
  <c r="U641" i="2" l="1"/>
  <c r="V641" i="2" s="1"/>
  <c r="U662" i="2" a="1"/>
  <c r="U662" i="2" l="1"/>
  <c r="V662" i="2" s="1"/>
  <c r="U684" i="2" a="1"/>
  <c r="U684" i="2" l="1"/>
  <c r="V684" i="2" s="1"/>
  <c r="U705" i="2" a="1"/>
  <c r="U705" i="2" l="1"/>
  <c r="V705" i="2" s="1"/>
  <c r="U726" i="2" a="1"/>
  <c r="U726" i="2" l="1"/>
  <c r="V726" i="2" s="1"/>
  <c r="U747" i="2" a="1"/>
  <c r="U747" i="2" l="1"/>
  <c r="V747" i="2" s="1"/>
  <c r="U455" i="2" a="1"/>
  <c r="U455" i="2" l="1"/>
  <c r="V455" i="2" s="1"/>
  <c r="U471" i="2" a="1"/>
  <c r="U471" i="2" l="1"/>
  <c r="V471" i="2" s="1"/>
  <c r="U497" i="2" a="1"/>
  <c r="U497" i="2" l="1"/>
  <c r="V497" i="2" s="1"/>
  <c r="U532" i="2" a="1"/>
  <c r="U532" i="2" l="1"/>
  <c r="V532" i="2" s="1"/>
  <c r="U564" i="2" a="1"/>
  <c r="U564" i="2" l="1"/>
  <c r="V564" i="2" s="1"/>
  <c r="U585" i="2" a="1"/>
  <c r="U585" i="2" l="1"/>
  <c r="V585" i="2" s="1"/>
  <c r="U628" i="2" a="1"/>
  <c r="U628" i="2" l="1"/>
  <c r="V628" i="2" s="1"/>
  <c r="U649" i="2" a="1"/>
  <c r="U649" i="2" l="1"/>
  <c r="V649" i="2" s="1"/>
  <c r="U692" i="2" a="1"/>
  <c r="U692" i="2" l="1"/>
  <c r="V692" i="2" s="1"/>
  <c r="U713" i="2" a="1"/>
  <c r="U713" i="2" l="1"/>
  <c r="V713" i="2" s="1"/>
  <c r="U54" i="2" a="1"/>
  <c r="U54" i="2" l="1"/>
  <c r="V54" i="2" s="1"/>
  <c r="U79" i="2" a="1"/>
  <c r="U79" i="2" l="1"/>
  <c r="V79" i="2" s="1"/>
  <c r="U96" i="2" a="1"/>
  <c r="U96" i="2" l="1"/>
  <c r="V96" i="2" s="1"/>
  <c r="U112" i="2" a="1"/>
  <c r="U112" i="2" l="1"/>
  <c r="V112" i="2" s="1"/>
  <c r="U126" i="2" a="1"/>
  <c r="U126" i="2" l="1"/>
  <c r="V126" i="2" s="1"/>
  <c r="U394" i="2" a="1"/>
  <c r="U394" i="2" l="1"/>
  <c r="V394" i="2" s="1"/>
  <c r="U453" i="2" a="1"/>
  <c r="U453" i="2" l="1"/>
  <c r="V453" i="2" s="1"/>
  <c r="U517" i="2" a="1"/>
  <c r="U517" i="2" l="1"/>
  <c r="V517" i="2" s="1"/>
  <c r="U603" i="2" a="1"/>
  <c r="U603" i="2" l="1"/>
  <c r="V603" i="2" s="1"/>
  <c r="U687" i="2" a="1"/>
  <c r="U687" i="2" l="1"/>
  <c r="V687" i="2" s="1"/>
  <c r="U773" i="2" a="1"/>
  <c r="U773" i="2" l="1"/>
  <c r="V773" i="2" s="1"/>
  <c r="U174" i="2" a="1"/>
  <c r="U174" i="2" l="1"/>
  <c r="V174" i="2" s="1"/>
  <c r="U22" i="2" a="1"/>
  <c r="U22" i="2" l="1"/>
  <c r="V22" i="2" s="1"/>
  <c r="U58" i="2" a="1"/>
  <c r="U58" i="2" l="1"/>
  <c r="V58" i="2" s="1"/>
  <c r="U90" i="2" a="1"/>
  <c r="U90" i="2" l="1"/>
  <c r="V90" i="2" s="1"/>
  <c r="U110" i="2" a="1"/>
  <c r="U110" i="2" l="1"/>
  <c r="V110" i="2" s="1"/>
  <c r="U130" i="2" a="1"/>
  <c r="U130" i="2" l="1"/>
  <c r="V130" i="2" s="1"/>
  <c r="U146" i="2" a="1"/>
  <c r="U146" i="2" l="1"/>
  <c r="V146" i="2" s="1"/>
  <c r="U161" i="2" a="1"/>
  <c r="U161" i="2" l="1"/>
  <c r="V161" i="2" s="1"/>
  <c r="U205" i="2" a="1"/>
  <c r="U205" i="2" l="1"/>
  <c r="V205" i="2" s="1"/>
  <c r="U222" i="2" a="1"/>
  <c r="U222" i="2" l="1"/>
  <c r="V222" i="2" s="1"/>
  <c r="U236" i="2" a="1"/>
  <c r="U236" i="2" l="1"/>
  <c r="V236" i="2" s="1"/>
  <c r="U252" i="2" a="1"/>
  <c r="U252" i="2" l="1"/>
  <c r="V252" i="2" s="1"/>
  <c r="U268" i="2" a="1"/>
  <c r="U268" i="2" l="1"/>
  <c r="V268" i="2" s="1"/>
  <c r="U283" i="2" a="1"/>
  <c r="U283" i="2" l="1"/>
  <c r="V283" i="2" s="1"/>
  <c r="U301" i="2" a="1"/>
  <c r="U301" i="2" l="1"/>
  <c r="V301" i="2" s="1"/>
  <c r="U316" i="2" a="1"/>
  <c r="U316" i="2" l="1"/>
  <c r="V316" i="2" s="1"/>
  <c r="U346" i="2" a="1"/>
  <c r="U346" i="2" l="1"/>
  <c r="V346" i="2" s="1"/>
  <c r="U362" i="2" a="1"/>
  <c r="U362" i="2" l="1"/>
  <c r="V362" i="2" s="1"/>
  <c r="U384" i="2" a="1"/>
  <c r="U384" i="2" l="1"/>
  <c r="V384" i="2" s="1"/>
  <c r="U399" i="2" a="1"/>
  <c r="U399" i="2" l="1"/>
  <c r="V399" i="2" s="1"/>
  <c r="U416" i="2" a="1"/>
  <c r="U416" i="2" l="1"/>
  <c r="V416" i="2" s="1"/>
  <c r="U433" i="2" a="1"/>
  <c r="U433" i="2" l="1"/>
  <c r="V433" i="2" s="1"/>
  <c r="U452" i="2" a="1"/>
  <c r="U452" i="2" l="1"/>
  <c r="V452" i="2" s="1"/>
  <c r="U468" i="2" a="1"/>
  <c r="U468" i="2" l="1"/>
  <c r="V468" i="2" s="1"/>
  <c r="U499" i="2" a="1"/>
  <c r="U499" i="2" l="1"/>
  <c r="V499" i="2" s="1"/>
  <c r="U524" i="2" a="1"/>
  <c r="U524" i="2" l="1"/>
  <c r="V524" i="2" s="1"/>
  <c r="U538" i="2" a="1"/>
  <c r="U538" i="2" l="1"/>
  <c r="V538" i="2" s="1"/>
  <c r="U565" i="2" a="1"/>
  <c r="U565" i="2" l="1"/>
  <c r="V565" i="2" s="1"/>
  <c r="U579" i="2" a="1"/>
  <c r="U579" i="2" l="1"/>
  <c r="V579" i="2" s="1"/>
  <c r="U599" i="2" a="1"/>
  <c r="U599" i="2" l="1"/>
  <c r="V599" i="2" s="1"/>
  <c r="U629" i="2" a="1"/>
  <c r="U629" i="2" l="1"/>
  <c r="V629" i="2" s="1"/>
  <c r="U643" i="2" a="1"/>
  <c r="U643" i="2" l="1"/>
  <c r="V643" i="2" s="1"/>
  <c r="U663" i="2" a="1"/>
  <c r="U663" i="2" l="1"/>
  <c r="V663" i="2" s="1"/>
  <c r="U693" i="2" a="1"/>
  <c r="U693" i="2" l="1"/>
  <c r="V693" i="2" s="1"/>
  <c r="U707" i="2" a="1"/>
  <c r="U707" i="2" l="1"/>
  <c r="V707" i="2" s="1"/>
  <c r="U727" i="2" a="1"/>
  <c r="U727" i="2" l="1"/>
  <c r="V727" i="2" s="1"/>
  <c r="U756" i="2" a="1"/>
  <c r="U756" i="2" l="1"/>
  <c r="V756" i="2" s="1"/>
  <c r="U443" i="2" a="1"/>
  <c r="U443" i="2" l="1"/>
  <c r="V443" i="2" s="1"/>
  <c r="U459" i="2" a="1"/>
  <c r="U459" i="2" l="1"/>
  <c r="V459" i="2" s="1"/>
  <c r="U478" i="2" a="1"/>
  <c r="U478" i="2" l="1"/>
  <c r="V478" i="2" s="1"/>
  <c r="U505" i="2" a="1"/>
  <c r="U505" i="2" l="1"/>
  <c r="V505" i="2" s="1"/>
  <c r="U573" i="2" a="1"/>
  <c r="U573" i="2" l="1"/>
  <c r="V573" i="2" s="1"/>
  <c r="U587" i="2" a="1"/>
  <c r="U587" i="2" l="1"/>
  <c r="V587" i="2" s="1"/>
  <c r="U637" i="2" a="1"/>
  <c r="U637" i="2" l="1"/>
  <c r="V637" i="2" s="1"/>
  <c r="U651" i="2" a="1"/>
  <c r="U651" i="2" l="1"/>
  <c r="V651" i="2" s="1"/>
  <c r="U701" i="2" a="1"/>
  <c r="U701" i="2" l="1"/>
  <c r="V701" i="2" s="1"/>
  <c r="U715" i="2" a="1"/>
  <c r="U715" i="2" l="1"/>
  <c r="V715" i="2" s="1"/>
  <c r="U753" i="2" a="1"/>
  <c r="U753" i="2" l="1"/>
  <c r="V753" i="2" s="1"/>
  <c r="U40" i="2" a="1"/>
  <c r="U40" i="2" l="1"/>
  <c r="V40" i="2" s="1"/>
  <c r="U56" i="2" a="1"/>
  <c r="U56" i="2" l="1"/>
  <c r="V56" i="2" s="1"/>
  <c r="U84" i="2" a="1"/>
  <c r="U84" i="2" l="1"/>
  <c r="V84" i="2" s="1"/>
  <c r="U101" i="2" a="1"/>
  <c r="U101" i="2" l="1"/>
  <c r="V101" i="2" s="1"/>
  <c r="U410" i="2" a="1"/>
  <c r="U410" i="2" l="1"/>
  <c r="V410" i="2" s="1"/>
  <c r="U469" i="2" a="1"/>
  <c r="U469" i="2" l="1"/>
  <c r="V469" i="2" s="1"/>
  <c r="U539" i="2" a="1"/>
  <c r="U539" i="2" l="1"/>
  <c r="V539" i="2" s="1"/>
  <c r="U623" i="2" a="1"/>
  <c r="U623" i="2" l="1"/>
  <c r="V623" i="2" s="1"/>
  <c r="U717" i="2" a="1"/>
  <c r="U717" i="2" l="1"/>
  <c r="V717" i="2" s="1"/>
  <c r="U181" i="2" a="1"/>
  <c r="U181" i="2" l="1"/>
  <c r="V181" i="2" s="1"/>
  <c r="U188" i="2" a="1"/>
  <c r="U188" i="2" l="1"/>
  <c r="V188" i="2" s="1"/>
  <c r="U27" i="2" a="1"/>
  <c r="U27" i="2" l="1"/>
  <c r="V27" i="2" s="1"/>
  <c r="U77" i="2" a="1"/>
  <c r="U77" i="2" l="1"/>
  <c r="V77" i="2" s="1"/>
  <c r="U94" i="2" a="1"/>
  <c r="U94" i="2" l="1"/>
  <c r="V94" i="2" s="1"/>
  <c r="U114" i="2" a="1"/>
  <c r="U114" i="2" l="1"/>
  <c r="V114" i="2" s="1"/>
  <c r="U134" i="2" a="1"/>
  <c r="U134" i="2" l="1"/>
  <c r="V134" i="2" s="1"/>
  <c r="U150" i="2" a="1"/>
  <c r="U150" i="2" l="1"/>
  <c r="V150" i="2" s="1"/>
  <c r="U165" i="2" a="1"/>
  <c r="U165" i="2" l="1"/>
  <c r="V165" i="2" s="1"/>
  <c r="U179" i="2" a="1"/>
  <c r="U179" i="2" l="1"/>
  <c r="V179" i="2" s="1"/>
  <c r="U193" i="2" a="1"/>
  <c r="U193" i="2" l="1"/>
  <c r="V193" i="2" s="1"/>
  <c r="U209" i="2" a="1"/>
  <c r="U209" i="2" l="1"/>
  <c r="V209" i="2" s="1"/>
  <c r="U224" i="2" a="1"/>
  <c r="U224" i="2" l="1"/>
  <c r="V224" i="2" s="1"/>
  <c r="U240" i="2" a="1"/>
  <c r="U240" i="2" l="1"/>
  <c r="V240" i="2" s="1"/>
  <c r="U256" i="2" a="1"/>
  <c r="U256" i="2" l="1"/>
  <c r="V256" i="2" s="1"/>
  <c r="U287" i="2" a="1"/>
  <c r="U287" i="2" l="1"/>
  <c r="V287" i="2" s="1"/>
  <c r="U306" i="2" a="1"/>
  <c r="U306" i="2" l="1"/>
  <c r="V306" i="2" s="1"/>
  <c r="U318" i="2" a="1"/>
  <c r="U318" i="2" l="1"/>
  <c r="V318" i="2" s="1"/>
  <c r="U334" i="2" a="1"/>
  <c r="U334" i="2" l="1"/>
  <c r="V334" i="2" s="1"/>
  <c r="U350" i="2" a="1"/>
  <c r="U350" i="2" l="1"/>
  <c r="V350" i="2" s="1"/>
  <c r="U366" i="2" a="1"/>
  <c r="U366" i="2" l="1"/>
  <c r="V366" i="2" s="1"/>
  <c r="U388" i="2" a="1"/>
  <c r="U388" i="2" l="1"/>
  <c r="V388" i="2" s="1"/>
  <c r="U403" i="2" a="1"/>
  <c r="U403" i="2" l="1"/>
  <c r="V403" i="2" s="1"/>
  <c r="U420" i="2" a="1"/>
  <c r="U420" i="2" l="1"/>
  <c r="V420" i="2" s="1"/>
  <c r="U437" i="2" a="1"/>
  <c r="U437" i="2" l="1"/>
  <c r="V437" i="2" s="1"/>
  <c r="U456" i="2" a="1"/>
  <c r="U456" i="2" l="1"/>
  <c r="V456" i="2" s="1"/>
  <c r="U481" i="2" a="1"/>
  <c r="U481" i="2" l="1"/>
  <c r="V481" i="2" s="1"/>
  <c r="U500" i="2" a="1"/>
  <c r="U500" i="2" l="1"/>
  <c r="V500" i="2" s="1"/>
  <c r="U525" i="2" a="1"/>
  <c r="U525" i="2" l="1"/>
  <c r="V525" i="2" s="1"/>
  <c r="U545" i="2" a="1"/>
  <c r="U545" i="2" l="1"/>
  <c r="V545" i="2" s="1"/>
  <c r="U566" i="2" a="1"/>
  <c r="U566" i="2" l="1"/>
  <c r="V566" i="2" s="1"/>
  <c r="U588" i="2" a="1"/>
  <c r="U588" i="2" l="1"/>
  <c r="V588" i="2" s="1"/>
  <c r="U609" i="2" a="1"/>
  <c r="U609" i="2" l="1"/>
  <c r="V609" i="2" s="1"/>
  <c r="U630" i="2" a="1"/>
  <c r="U630" i="2" l="1"/>
  <c r="V630" i="2" s="1"/>
  <c r="U652" i="2" a="1"/>
  <c r="U652" i="2" l="1"/>
  <c r="V652" i="2" s="1"/>
  <c r="U673" i="2" a="1"/>
  <c r="U673" i="2" l="1"/>
  <c r="V673" i="2" s="1"/>
  <c r="U694" i="2" a="1"/>
  <c r="U694" i="2" l="1"/>
  <c r="V694" i="2" s="1"/>
  <c r="U716" i="2" a="1"/>
  <c r="U716" i="2" l="1"/>
  <c r="V716" i="2" s="1"/>
  <c r="U764" i="2" a="1"/>
  <c r="U764" i="2" l="1"/>
  <c r="V764" i="2" s="1"/>
  <c r="U425" i="2" a="1"/>
  <c r="U425" i="2" l="1"/>
  <c r="V425" i="2" s="1"/>
  <c r="U490" i="2" a="1"/>
  <c r="U490" i="2" l="1"/>
  <c r="V490" i="2" s="1"/>
  <c r="U559" i="2" a="1"/>
  <c r="U559" i="2" l="1"/>
  <c r="V559" i="2" s="1"/>
  <c r="U653" i="2" a="1"/>
  <c r="U653" i="2" l="1"/>
  <c r="V653" i="2" s="1"/>
  <c r="U731" i="2" a="1"/>
  <c r="U731" i="2" l="1"/>
  <c r="V731" i="2" s="1"/>
  <c r="U53" i="2" a="1"/>
  <c r="U53" i="2" l="1"/>
  <c r="V53" i="2" s="1"/>
  <c r="U202" i="2" a="1"/>
  <c r="U202" i="2" l="1"/>
  <c r="V202" i="2" s="1"/>
  <c r="U31" i="2" a="1"/>
  <c r="U31" i="2" l="1"/>
  <c r="V31" i="2" s="1"/>
  <c r="U82" i="2" a="1"/>
  <c r="U82" i="2" l="1"/>
  <c r="V82" i="2" s="1"/>
  <c r="U154" i="2" a="1"/>
  <c r="U154" i="2" l="1"/>
  <c r="V154" i="2" s="1"/>
  <c r="U214" i="2" a="1"/>
  <c r="U214" i="2" l="1"/>
  <c r="V214" i="2" s="1"/>
  <c r="U275" i="2" a="1"/>
  <c r="U275" i="2" l="1"/>
  <c r="V275" i="2" s="1"/>
  <c r="U338" i="2" a="1"/>
  <c r="U338" i="2" l="1"/>
  <c r="V338" i="2" s="1"/>
  <c r="U405" i="2" a="1"/>
  <c r="U405" i="2" l="1"/>
  <c r="V405" i="2" s="1"/>
  <c r="U489" i="2" a="1"/>
  <c r="U489" i="2" l="1"/>
  <c r="V489" i="2" s="1"/>
  <c r="U567" i="2" a="1"/>
  <c r="U567" i="2" l="1"/>
  <c r="V567" i="2" s="1"/>
  <c r="U661" i="2" a="1"/>
  <c r="U661" i="2" l="1"/>
  <c r="V661" i="2" s="1"/>
  <c r="U99" i="2" a="1"/>
  <c r="U99" i="2" l="1"/>
  <c r="V99" i="2" s="1"/>
  <c r="U169" i="2" a="1"/>
  <c r="U169" i="2" l="1"/>
  <c r="V169" i="2" s="1"/>
  <c r="U228" i="2" a="1"/>
  <c r="U228" i="2" l="1"/>
  <c r="V228" i="2" s="1"/>
  <c r="U293" i="2" a="1"/>
  <c r="U293" i="2" l="1"/>
  <c r="V293" i="2" s="1"/>
  <c r="U354" i="2" a="1"/>
  <c r="U354" i="2" l="1"/>
  <c r="V354" i="2" s="1"/>
  <c r="U424" i="2" a="1"/>
  <c r="U424" i="2" l="1"/>
  <c r="V424" i="2" s="1"/>
  <c r="U506" i="2" a="1"/>
  <c r="U506" i="2" l="1"/>
  <c r="V506" i="2" s="1"/>
  <c r="U597" i="2" a="1"/>
  <c r="U597" i="2" l="1"/>
  <c r="V597" i="2" s="1"/>
  <c r="U675" i="2" a="1"/>
  <c r="U675" i="2" l="1"/>
  <c r="V675" i="2" s="1"/>
  <c r="U771" i="2" a="1"/>
  <c r="U771" i="2" l="1"/>
  <c r="V771" i="2" s="1"/>
  <c r="U451" i="2" a="1"/>
  <c r="U451" i="2" l="1"/>
  <c r="V451" i="2" s="1"/>
  <c r="U488" i="2" a="1"/>
  <c r="U488" i="2" l="1"/>
  <c r="V488" i="2" s="1"/>
  <c r="U541" i="2" a="1"/>
  <c r="U541" i="2" l="1"/>
  <c r="V541" i="2" s="1"/>
  <c r="U619" i="2" a="1"/>
  <c r="U619" i="2" l="1"/>
  <c r="V619" i="2" s="1"/>
  <c r="U669" i="2" a="1"/>
  <c r="U669" i="2" l="1"/>
  <c r="V669" i="2" s="1"/>
  <c r="U64" i="2" a="1"/>
  <c r="U64" i="2" l="1"/>
  <c r="V64" i="2" s="1"/>
  <c r="U92" i="2" a="1"/>
  <c r="U92" i="2" l="1"/>
  <c r="V92" i="2" s="1"/>
  <c r="U120" i="2" a="1"/>
  <c r="U120" i="2" l="1"/>
  <c r="V120" i="2" s="1"/>
  <c r="U136" i="2" a="1"/>
  <c r="U136" i="2" l="1"/>
  <c r="V136" i="2" s="1"/>
  <c r="U152" i="2" a="1"/>
  <c r="U152" i="2" l="1"/>
  <c r="V152" i="2" s="1"/>
  <c r="U171" i="2" a="1"/>
  <c r="U171" i="2" l="1"/>
  <c r="V171" i="2" s="1"/>
  <c r="U203" i="2" a="1"/>
  <c r="U203" i="2" l="1"/>
  <c r="V203" i="2" s="1"/>
  <c r="U118" i="2" a="1"/>
  <c r="U118" i="2" l="1"/>
  <c r="V118" i="2" s="1"/>
  <c r="U183" i="2" a="1"/>
  <c r="U183" i="2" l="1"/>
  <c r="V183" i="2" s="1"/>
  <c r="U244" i="2" a="1"/>
  <c r="U244" i="2" l="1"/>
  <c r="V244" i="2" s="1"/>
  <c r="U310" i="2" a="1"/>
  <c r="U310" i="2" l="1"/>
  <c r="V310" i="2" s="1"/>
  <c r="U371" i="2" a="1"/>
  <c r="U371" i="2" l="1"/>
  <c r="V371" i="2" s="1"/>
  <c r="U444" i="2" a="1"/>
  <c r="U444" i="2" l="1"/>
  <c r="V444" i="2" s="1"/>
  <c r="U526" i="2" a="1"/>
  <c r="U526" i="2" l="1"/>
  <c r="V526" i="2" s="1"/>
  <c r="U611" i="2" a="1"/>
  <c r="U611" i="2" l="1"/>
  <c r="V611" i="2" s="1"/>
  <c r="U695" i="2" a="1"/>
  <c r="U695" i="2" l="1"/>
  <c r="V695" i="2" s="1"/>
  <c r="U463" i="2" a="1"/>
  <c r="U463" i="2" l="1"/>
  <c r="V463" i="2" s="1"/>
  <c r="U514" i="2" a="1"/>
  <c r="U514" i="2" l="1"/>
  <c r="V514" i="2" s="1"/>
  <c r="U553" i="2" a="1"/>
  <c r="U553" i="2" l="1"/>
  <c r="V553" i="2" s="1"/>
  <c r="U596" i="2" a="1"/>
  <c r="U596" i="2" l="1"/>
  <c r="V596" i="2" s="1"/>
  <c r="U681" i="2" a="1"/>
  <c r="U681" i="2" l="1"/>
  <c r="V681" i="2" s="1"/>
  <c r="U724" i="2" a="1"/>
  <c r="U724" i="2" l="1"/>
  <c r="V724" i="2" s="1"/>
  <c r="U755" i="2" a="1"/>
  <c r="U755" i="2" l="1"/>
  <c r="V755" i="2" s="1"/>
  <c r="U44" i="2" a="1"/>
  <c r="U44" i="2" l="1"/>
  <c r="V44" i="2" s="1"/>
  <c r="U69" i="2" a="1"/>
  <c r="U69" i="2" l="1"/>
  <c r="V69" i="2" s="1"/>
  <c r="U106" i="2" a="1"/>
  <c r="U106" i="2" l="1"/>
  <c r="V106" i="2" s="1"/>
  <c r="U124" i="2" a="1"/>
  <c r="U124" i="2" l="1"/>
  <c r="V124" i="2" s="1"/>
  <c r="U140" i="2" a="1"/>
  <c r="U140" i="2" l="1"/>
  <c r="V140" i="2" s="1"/>
  <c r="U156" i="2" a="1"/>
  <c r="U156" i="2" l="1"/>
  <c r="V156" i="2" s="1"/>
  <c r="U191" i="2" a="1"/>
  <c r="U191" i="2" l="1"/>
  <c r="V191" i="2" s="1"/>
  <c r="U207" i="2" a="1"/>
  <c r="U207" i="2" l="1"/>
  <c r="V207" i="2" s="1"/>
  <c r="U226" i="2" a="1"/>
  <c r="U226" i="2" l="1"/>
  <c r="V226" i="2" s="1"/>
  <c r="U242" i="2" a="1"/>
  <c r="U242" i="2" l="1"/>
  <c r="V242" i="2" s="1"/>
  <c r="U258" i="2" a="1"/>
  <c r="U258" i="2" l="1"/>
  <c r="V258" i="2" s="1"/>
  <c r="U277" i="2" a="1"/>
  <c r="U277" i="2" l="1"/>
  <c r="V277" i="2" s="1"/>
  <c r="U291" i="2" a="1"/>
  <c r="U291" i="2" l="1"/>
  <c r="V291" i="2" s="1"/>
  <c r="U308" i="2" a="1"/>
  <c r="U308" i="2" l="1"/>
  <c r="V308" i="2" s="1"/>
  <c r="U332" i="2" a="1"/>
  <c r="U332" i="2" l="1"/>
  <c r="V332" i="2" s="1"/>
  <c r="U348" i="2" a="1"/>
  <c r="U348" i="2" l="1"/>
  <c r="V348" i="2" s="1"/>
  <c r="U364" i="2" a="1"/>
  <c r="U364" i="2" l="1"/>
  <c r="V364" i="2" s="1"/>
  <c r="U378" i="2" a="1"/>
  <c r="U378" i="2" l="1"/>
  <c r="V378" i="2" s="1"/>
  <c r="U397" i="2" a="1"/>
  <c r="U397" i="2" l="1"/>
  <c r="V397" i="2" s="1"/>
  <c r="U414" i="2" a="1"/>
  <c r="U414" i="2" l="1"/>
  <c r="V414" i="2" s="1"/>
  <c r="U431" i="2" a="1"/>
  <c r="U431" i="2" l="1"/>
  <c r="V431" i="2" s="1"/>
  <c r="U446" i="2" a="1"/>
  <c r="U446" i="2" l="1"/>
  <c r="V446" i="2" s="1"/>
  <c r="U462" i="2" a="1"/>
  <c r="U462" i="2" l="1"/>
  <c r="V462" i="2" s="1"/>
  <c r="U476" i="2" a="1"/>
  <c r="U476" i="2" l="1"/>
  <c r="V476" i="2" s="1"/>
  <c r="U504" i="2" a="1"/>
  <c r="U504" i="2" l="1"/>
  <c r="V504" i="2" s="1"/>
  <c r="U522" i="2" a="1"/>
  <c r="U522" i="2" l="1"/>
  <c r="V522" i="2" s="1"/>
  <c r="U572" i="2" a="1"/>
  <c r="U572" i="2" l="1"/>
  <c r="V572" i="2" s="1"/>
  <c r="U593" i="2" a="1"/>
  <c r="U593" i="2" l="1"/>
  <c r="V593" i="2" s="1"/>
  <c r="U636" i="2" a="1"/>
  <c r="U636" i="2" l="1"/>
  <c r="V636" i="2" s="1"/>
  <c r="U657" i="2" a="1"/>
  <c r="U657" i="2" l="1"/>
  <c r="V657" i="2" s="1"/>
  <c r="U700" i="2" a="1"/>
  <c r="U700" i="2" l="1"/>
  <c r="V700" i="2" s="1"/>
  <c r="U721" i="2" a="1"/>
  <c r="U721" i="2" l="1"/>
  <c r="V721" i="2" s="1"/>
  <c r="U749" i="2" a="1"/>
  <c r="U749" i="2" l="1"/>
  <c r="V749" i="2" s="1"/>
  <c r="U763" i="2" a="1"/>
  <c r="U763" i="2" l="1"/>
  <c r="V763" i="2" s="1"/>
  <c r="U772" i="2" a="1"/>
  <c r="U772" i="2" l="1"/>
  <c r="V772" i="2" s="1"/>
  <c r="U138" i="2" a="1"/>
  <c r="U138" i="2" l="1"/>
  <c r="V138" i="2" s="1"/>
  <c r="U197" i="2" a="1"/>
  <c r="U197" i="2" l="1"/>
  <c r="V197" i="2" s="1"/>
  <c r="U260" i="2" a="1"/>
  <c r="U260" i="2" l="1"/>
  <c r="V260" i="2" s="1"/>
  <c r="U322" i="2" a="1"/>
  <c r="U322" i="2" l="1"/>
  <c r="V322" i="2" s="1"/>
  <c r="U393" i="2" a="1"/>
  <c r="U393" i="2" l="1"/>
  <c r="V393" i="2" s="1"/>
  <c r="U460" i="2" a="1"/>
  <c r="U460" i="2" l="1"/>
  <c r="V460" i="2" s="1"/>
  <c r="U547" i="2" a="1"/>
  <c r="U547" i="2" l="1"/>
  <c r="V547" i="2" s="1"/>
  <c r="U631" i="2" a="1"/>
  <c r="U631" i="2" l="1"/>
  <c r="V631" i="2" s="1"/>
  <c r="U725" i="2" a="1"/>
  <c r="U725" i="2" l="1"/>
  <c r="V725" i="2" s="1"/>
  <c r="U467" i="2" a="1"/>
  <c r="U467" i="2" l="1"/>
  <c r="V467" i="2" s="1"/>
  <c r="U523" i="2" a="1"/>
  <c r="U523" i="2" l="1"/>
  <c r="V523" i="2" s="1"/>
  <c r="U555" i="2" a="1"/>
  <c r="U555" i="2" l="1"/>
  <c r="V555" i="2" s="1"/>
  <c r="U605" i="2" a="1"/>
  <c r="U605" i="2" l="1"/>
  <c r="V605" i="2" s="1"/>
  <c r="U683" i="2" a="1"/>
  <c r="U683" i="2" l="1"/>
  <c r="V683" i="2" s="1"/>
  <c r="U733" i="2" a="1"/>
  <c r="U733" i="2" l="1"/>
  <c r="V733" i="2" s="1"/>
  <c r="U775" i="2" a="1"/>
  <c r="U775" i="2" l="1"/>
  <c r="V775" i="2" s="1"/>
  <c r="U50" i="2" a="1"/>
  <c r="U50" i="2" l="1"/>
  <c r="V50" i="2" s="1"/>
  <c r="U75" i="2" a="1"/>
  <c r="U75" i="2" l="1"/>
  <c r="V75" i="2" s="1"/>
  <c r="U108" i="2" a="1"/>
  <c r="U108" i="2" l="1"/>
  <c r="V108" i="2" s="1"/>
  <c r="U128" i="2" a="1"/>
  <c r="U128" i="2" l="1"/>
  <c r="V128" i="2" s="1"/>
  <c r="U144" i="2" a="1"/>
  <c r="U144" i="2" l="1"/>
  <c r="V144" i="2" s="1"/>
  <c r="U163" i="2" a="1"/>
  <c r="U163" i="2" l="1"/>
  <c r="V163" i="2" s="1"/>
  <c r="U195" i="2" a="1"/>
  <c r="U195" i="2" l="1"/>
  <c r="V195" i="2" s="1"/>
  <c r="U211" i="2" a="1"/>
  <c r="U211" i="2" l="1"/>
  <c r="V211" i="2" s="1"/>
  <c r="U230" i="2" a="1"/>
  <c r="U230" i="2" l="1"/>
  <c r="V230" i="2" s="1"/>
  <c r="U246" i="2" a="1"/>
  <c r="U246" i="2" l="1"/>
  <c r="V246" i="2" s="1"/>
  <c r="U262" i="2" a="1"/>
  <c r="U262" i="2" l="1"/>
  <c r="V262" i="2" s="1"/>
  <c r="U281" i="2" a="1"/>
  <c r="U281" i="2" l="1"/>
  <c r="V281" i="2" s="1"/>
  <c r="U295" i="2" a="1"/>
  <c r="U295" i="2" l="1"/>
  <c r="V295" i="2" s="1"/>
  <c r="U314" i="2" a="1"/>
  <c r="U314" i="2" l="1"/>
  <c r="V314" i="2" s="1"/>
  <c r="U336" i="2" a="1"/>
  <c r="U336" i="2" l="1"/>
  <c r="V336" i="2" s="1"/>
  <c r="U352" i="2" a="1"/>
  <c r="U352" i="2" l="1"/>
  <c r="V352" i="2" s="1"/>
  <c r="U369" i="2" a="1"/>
  <c r="U369" i="2" l="1"/>
  <c r="V369" i="2" s="1"/>
  <c r="U382" i="2" a="1"/>
  <c r="U382" i="2" l="1"/>
  <c r="V382" i="2" s="1"/>
  <c r="U401" i="2" a="1"/>
  <c r="U401" i="2" l="1"/>
  <c r="V401" i="2" s="1"/>
  <c r="U418" i="2" a="1"/>
  <c r="U418" i="2" l="1"/>
  <c r="V418" i="2" s="1"/>
  <c r="U435" i="2" a="1"/>
  <c r="U435" i="2" l="1"/>
  <c r="V435" i="2" s="1"/>
  <c r="U450" i="2" a="1"/>
  <c r="U450" i="2" l="1"/>
  <c r="V450" i="2" s="1"/>
  <c r="U466" i="2" a="1"/>
  <c r="U466" i="2" l="1"/>
  <c r="V466" i="2" s="1"/>
  <c r="U486" i="2" a="1"/>
  <c r="U486" i="2" l="1"/>
  <c r="V486" i="2" s="1"/>
  <c r="U511" i="2" a="1"/>
  <c r="U511" i="2" l="1"/>
  <c r="V511" i="2" s="1"/>
  <c r="U531" i="2" a="1"/>
  <c r="U531" i="2" l="1"/>
  <c r="V531" i="2" s="1"/>
  <c r="U581" i="2" a="1"/>
  <c r="U581" i="2" l="1"/>
  <c r="V581" i="2" s="1"/>
  <c r="U595" i="2" a="1"/>
  <c r="U595" i="2" l="1"/>
  <c r="V595" i="2" s="1"/>
  <c r="U645" i="2" a="1"/>
  <c r="U645" i="2" l="1"/>
  <c r="V645" i="2" s="1"/>
  <c r="U659" i="2" a="1"/>
  <c r="U659" i="2" l="1"/>
  <c r="V659" i="2" s="1"/>
  <c r="U709" i="2" a="1"/>
  <c r="U709" i="2" l="1"/>
  <c r="V709" i="2" s="1"/>
  <c r="U723" i="2" a="1"/>
  <c r="U723" i="2" l="1"/>
  <c r="V723" i="2" s="1"/>
  <c r="U774" i="2" a="1"/>
  <c r="U774" i="2" l="1"/>
  <c r="V774" i="2" s="1"/>
  <c r="U745" i="2" a="1"/>
  <c r="U745" i="2" l="1"/>
  <c r="V745" i="2" s="1"/>
  <c r="U480" i="2" a="1"/>
  <c r="U480" i="2" l="1"/>
  <c r="V480" i="2" s="1"/>
  <c r="U660" i="2" a="1"/>
  <c r="U660" i="2" l="1"/>
  <c r="V660" i="2" s="1"/>
  <c r="U88" i="2" a="1"/>
  <c r="U88" i="2" l="1"/>
  <c r="V88" i="2" s="1"/>
  <c r="U167" i="2" a="1"/>
  <c r="U167" i="2" l="1"/>
  <c r="V167" i="2" s="1"/>
  <c r="U234" i="2" a="1"/>
  <c r="U234" i="2" l="1"/>
  <c r="V234" i="2" s="1"/>
  <c r="U266" i="2" a="1"/>
  <c r="U266" i="2" l="1"/>
  <c r="V266" i="2" s="1"/>
  <c r="U299" i="2" a="1"/>
  <c r="U299" i="2" l="1"/>
  <c r="V299" i="2" s="1"/>
  <c r="U340" i="2" a="1"/>
  <c r="U340" i="2" l="1"/>
  <c r="V340" i="2" s="1"/>
  <c r="U374" i="2" a="1"/>
  <c r="U374" i="2" l="1"/>
  <c r="V374" i="2" s="1"/>
  <c r="U407" i="2" a="1"/>
  <c r="U407" i="2" l="1"/>
  <c r="V407" i="2" s="1"/>
  <c r="U439" i="2" a="1"/>
  <c r="U439" i="2" l="1"/>
  <c r="V439" i="2" s="1"/>
  <c r="U470" i="2" a="1"/>
  <c r="U470" i="2" l="1"/>
  <c r="V470" i="2" s="1"/>
  <c r="U513" i="2" a="1"/>
  <c r="U513" i="2" l="1"/>
  <c r="V513" i="2" s="1"/>
  <c r="U561" i="2" a="1"/>
  <c r="U561" i="2" l="1"/>
  <c r="V561" i="2" s="1"/>
  <c r="U604" i="2" a="1"/>
  <c r="U604" i="2" l="1"/>
  <c r="V604" i="2" s="1"/>
  <c r="U689" i="2" a="1"/>
  <c r="U689" i="2" l="1"/>
  <c r="V689" i="2" s="1"/>
  <c r="U732" i="2" a="1"/>
  <c r="U732" i="2" l="1"/>
  <c r="V732" i="2" s="1"/>
  <c r="U116" i="2" a="1"/>
  <c r="U116" i="2" l="1"/>
  <c r="V116" i="2" s="1"/>
  <c r="U199" i="2" a="1"/>
  <c r="U199" i="2" l="1"/>
  <c r="V199" i="2" s="1"/>
  <c r="U238" i="2" a="1"/>
  <c r="U238" i="2" l="1"/>
  <c r="V238" i="2" s="1"/>
  <c r="U273" i="2" a="1"/>
  <c r="U273" i="2" l="1"/>
  <c r="V273" i="2" s="1"/>
  <c r="U304" i="2" a="1"/>
  <c r="U304" i="2" l="1"/>
  <c r="V304" i="2" s="1"/>
  <c r="U344" i="2" a="1"/>
  <c r="U344" i="2" l="1"/>
  <c r="V344" i="2" s="1"/>
  <c r="U376" i="2" a="1"/>
  <c r="U376" i="2" l="1"/>
  <c r="V376" i="2" s="1"/>
  <c r="U412" i="2" a="1"/>
  <c r="U412" i="2" l="1"/>
  <c r="V412" i="2" s="1"/>
  <c r="U441" i="2" a="1"/>
  <c r="U441" i="2" l="1"/>
  <c r="V441" i="2" s="1"/>
  <c r="V474" i="2" l="1"/>
  <c r="U520" i="2" a="1"/>
  <c r="U520" i="2" l="1"/>
  <c r="V520" i="2" s="1"/>
  <c r="U563" i="2" a="1"/>
  <c r="U563" i="2" l="1"/>
  <c r="V563" i="2" s="1"/>
  <c r="U613" i="2" a="1"/>
  <c r="U613" i="2" l="1"/>
  <c r="V613" i="2" s="1"/>
  <c r="U691" i="2" a="1"/>
  <c r="U691" i="2" l="1"/>
  <c r="V691" i="2" s="1"/>
  <c r="U740" i="2" a="1"/>
  <c r="U740" i="2" l="1"/>
  <c r="V740" i="2" s="1"/>
  <c r="U741" i="2" a="1"/>
  <c r="U741" i="2" l="1"/>
  <c r="V741" i="2" s="1"/>
  <c r="U132" i="2" a="1"/>
  <c r="U132" i="2" l="1"/>
  <c r="V132" i="2" s="1"/>
  <c r="U216" i="2" a="1"/>
  <c r="U216" i="2" l="1"/>
  <c r="V216" i="2" s="1"/>
  <c r="U250" i="2" a="1"/>
  <c r="U250" i="2" l="1"/>
  <c r="V250" i="2" s="1"/>
  <c r="U285" i="2" a="1"/>
  <c r="U285" i="2" l="1"/>
  <c r="V285" i="2" s="1"/>
  <c r="U320" i="2" a="1"/>
  <c r="U320" i="2" l="1"/>
  <c r="V320" i="2" s="1"/>
  <c r="U356" i="2" a="1"/>
  <c r="U356" i="2" l="1"/>
  <c r="V356" i="2" s="1"/>
  <c r="U386" i="2" a="1"/>
  <c r="U386" i="2" l="1"/>
  <c r="V386" i="2" s="1"/>
  <c r="U422" i="2" a="1"/>
  <c r="U422" i="2" l="1"/>
  <c r="V422" i="2" s="1"/>
  <c r="U454" i="2" a="1"/>
  <c r="U454" i="2" l="1"/>
  <c r="V454" i="2" s="1"/>
  <c r="U494" i="2" a="1"/>
  <c r="U494" i="2" l="1"/>
  <c r="V494" i="2" s="1"/>
  <c r="U540" i="2" a="1"/>
  <c r="U540" i="2" l="1"/>
  <c r="V540" i="2" s="1"/>
  <c r="U625" i="2" a="1"/>
  <c r="U625" i="2" l="1"/>
  <c r="V625" i="2" s="1"/>
  <c r="U668" i="2" a="1"/>
  <c r="U668" i="2" l="1"/>
  <c r="V668" i="2" s="1"/>
  <c r="U447" i="2" a="1"/>
  <c r="U447" i="2" l="1"/>
  <c r="V447" i="2" s="1"/>
  <c r="U617" i="2" a="1"/>
  <c r="U617" i="2" l="1"/>
  <c r="V617" i="2" s="1"/>
  <c r="U60" i="2" a="1"/>
  <c r="U60" i="2" l="1"/>
  <c r="V60" i="2" s="1"/>
  <c r="U148" i="2" a="1"/>
  <c r="U148" i="2" l="1"/>
  <c r="V148" i="2" s="1"/>
  <c r="U220" i="2" a="1"/>
  <c r="U220" i="2" l="1"/>
  <c r="V220" i="2" s="1"/>
  <c r="U254" i="2" a="1"/>
  <c r="U254" i="2" l="1"/>
  <c r="V254" i="2" s="1"/>
  <c r="U289" i="2" a="1"/>
  <c r="U289" i="2" l="1"/>
  <c r="V289" i="2" s="1"/>
  <c r="U325" i="2" a="1"/>
  <c r="U325" i="2" l="1"/>
  <c r="V325" i="2" s="1"/>
  <c r="U360" i="2" a="1"/>
  <c r="U360" i="2" l="1"/>
  <c r="V360" i="2" s="1"/>
  <c r="U391" i="2" a="1"/>
  <c r="U391" i="2" l="1"/>
  <c r="V391" i="2" s="1"/>
  <c r="U426" i="2" a="1"/>
  <c r="U426" i="2" l="1"/>
  <c r="V426" i="2" s="1"/>
  <c r="U458" i="2" a="1"/>
  <c r="U458" i="2" l="1"/>
  <c r="V458" i="2" s="1"/>
  <c r="U496" i="2" a="1"/>
  <c r="U496" i="2" l="1"/>
  <c r="V496" i="2" s="1"/>
  <c r="U549" i="2" a="1"/>
  <c r="U549" i="2" l="1"/>
  <c r="V549" i="2" s="1"/>
  <c r="U627" i="2" a="1"/>
  <c r="U627" i="2" l="1"/>
  <c r="V627" i="2" s="1"/>
  <c r="U677" i="2" a="1"/>
  <c r="U677" i="2" l="1"/>
  <c r="V677" i="2" s="1"/>
  <c r="U761" i="2" a="1"/>
  <c r="U761" i="2" l="1"/>
  <c r="V761" i="2" s="1"/>
  <c r="U765" i="2" a="1"/>
  <c r="U765" i="2" l="1"/>
  <c r="V765" i="2" s="1"/>
  <c r="U766" i="2" a="1"/>
  <c r="U766" i="2" l="1"/>
  <c r="V766" i="2" s="1"/>
  <c r="U127" i="2" a="1"/>
  <c r="U127" i="2" l="1"/>
  <c r="V127" i="2" s="1"/>
  <c r="U413" i="2" a="1"/>
  <c r="U413" i="2" l="1"/>
  <c r="V413" i="2" s="1"/>
  <c r="U160" i="2" a="1"/>
  <c r="U160" i="2" l="1"/>
  <c r="V160" i="2" s="1"/>
  <c r="U583" i="2" a="1"/>
  <c r="U583" i="2" l="1"/>
  <c r="V583" i="2" s="1"/>
  <c r="U711" i="2" a="1"/>
  <c r="U711" i="2" l="1"/>
  <c r="V711" i="2" s="1"/>
  <c r="U223" i="2" a="1"/>
  <c r="U223" i="2" l="1"/>
  <c r="V223" i="2" s="1"/>
  <c r="U533" i="2" a="1"/>
  <c r="U533" i="2" l="1"/>
  <c r="V533" i="2" s="1"/>
  <c r="U614" i="2" a="1"/>
  <c r="U614" i="2" l="1"/>
  <c r="V614" i="2" s="1"/>
  <c r="U743" i="2" a="1"/>
  <c r="U743" i="2" l="1"/>
  <c r="V743" i="2" s="1"/>
  <c r="U33" i="2" a="1"/>
  <c r="U33" i="2" l="1"/>
  <c r="V33" i="2" s="1"/>
  <c r="U35" i="2" a="1"/>
  <c r="U35" i="2" l="1"/>
  <c r="V35" i="2" s="1"/>
  <c r="U534" i="2" a="1"/>
  <c r="U534" i="2" l="1"/>
  <c r="V534" i="2" s="1"/>
  <c r="U615" i="2" a="1"/>
  <c r="U615" i="2" l="1"/>
  <c r="V615" i="2" s="1"/>
  <c r="U395" i="2" a="1"/>
  <c r="U395" i="2" l="1"/>
  <c r="V395" i="2" s="1"/>
  <c r="U646" i="2" a="1"/>
  <c r="U646" i="2" l="1"/>
  <c r="V646" i="2" s="1"/>
  <c r="U290" i="2" a="1"/>
  <c r="U290" i="2" l="1"/>
  <c r="V290" i="2" s="1"/>
  <c r="U375" i="2" a="1"/>
  <c r="U375" i="2" l="1"/>
  <c r="V375" i="2" s="1"/>
  <c r="U311" i="2" a="1"/>
  <c r="U311" i="2" l="1"/>
  <c r="V311" i="2" s="1"/>
  <c r="U271" i="2" a="1"/>
  <c r="U271" i="2" l="1"/>
  <c r="V271" i="2" s="1"/>
  <c r="U639" i="2" a="1"/>
  <c r="U639" i="2" l="1"/>
  <c r="V639" i="2" s="1"/>
  <c r="U742" i="2" a="1"/>
  <c r="U742" i="2" l="1"/>
  <c r="V742" i="2" s="1"/>
  <c r="U175" i="2" a="1"/>
  <c r="U175" i="2" l="1"/>
  <c r="V175" i="2" s="1"/>
  <c r="U542" i="2" a="1"/>
  <c r="U542" i="2" l="1"/>
  <c r="V542" i="2" s="1"/>
  <c r="U670" i="2" a="1"/>
  <c r="U670" i="2" l="1"/>
  <c r="V670" i="2" s="1"/>
  <c r="U751" i="2" a="1"/>
  <c r="U751" i="2" l="1"/>
  <c r="V751" i="2" s="1"/>
  <c r="U47" i="2" a="1"/>
  <c r="U47" i="2" l="1"/>
  <c r="V47" i="2" s="1"/>
  <c r="U72" i="2" a="1"/>
  <c r="U72" i="2" l="1"/>
  <c r="V72" i="2" s="1"/>
  <c r="U543" i="2" a="1"/>
  <c r="U543" i="2" l="1"/>
  <c r="V543" i="2" s="1"/>
  <c r="U671" i="2" a="1"/>
  <c r="U671" i="2" l="1"/>
  <c r="V671" i="2" s="1"/>
  <c r="U574" i="2" a="1"/>
  <c r="U574" i="2" l="1"/>
  <c r="V574" i="2" s="1"/>
  <c r="U702" i="2" a="1"/>
  <c r="U702" i="2" l="1"/>
  <c r="V702" i="2" s="1"/>
  <c r="U125" i="2" a="1"/>
  <c r="U125" i="2" l="1"/>
  <c r="V125" i="2" s="1"/>
  <c r="U55" i="2" a="1"/>
  <c r="U55" i="2" l="1"/>
  <c r="V55" i="2" s="1"/>
  <c r="U17" i="2" a="1"/>
  <c r="U17" i="2" l="1"/>
  <c r="V17" i="2" s="1"/>
  <c r="U404" i="2" a="1"/>
  <c r="U404" i="2" l="1"/>
  <c r="V404" i="2" s="1"/>
  <c r="U647" i="2" a="1"/>
  <c r="U647" i="2" l="1"/>
  <c r="V647" i="2" s="1"/>
  <c r="U750" i="2" a="1"/>
  <c r="U750" i="2" l="1"/>
  <c r="V750" i="2" s="1"/>
  <c r="U189" i="2" a="1"/>
  <c r="U189" i="2" l="1"/>
  <c r="V189" i="2" s="1"/>
  <c r="U550" i="2" a="1"/>
  <c r="U550" i="2" l="1"/>
  <c r="V550" i="2" s="1"/>
  <c r="U678" i="2" a="1"/>
  <c r="U678" i="2" l="1"/>
  <c r="V678" i="2" s="1"/>
  <c r="U16" i="2" a="1"/>
  <c r="U16" i="2" l="1"/>
  <c r="V16" i="2" s="1"/>
  <c r="U67" i="2" a="1"/>
  <c r="U67" i="2" l="1"/>
  <c r="V67" i="2" s="1"/>
  <c r="U327" i="2" a="1"/>
  <c r="U327" i="2" l="1"/>
  <c r="V327" i="2" s="1"/>
  <c r="U551" i="2" a="1"/>
  <c r="U551" i="2" l="1"/>
  <c r="V551" i="2" s="1"/>
  <c r="U679" i="2" a="1"/>
  <c r="U679" i="2" l="1"/>
  <c r="V679" i="2" s="1"/>
  <c r="U582" i="2" a="1"/>
  <c r="U582" i="2" l="1"/>
  <c r="V582" i="2" s="1"/>
  <c r="U710" i="2" a="1"/>
  <c r="U710" i="2" l="1"/>
  <c r="V710" i="2" s="1"/>
  <c r="U18" i="2" a="1"/>
  <c r="U18" i="2" l="1"/>
  <c r="V18" i="2" s="1"/>
  <c r="U377" i="2" a="1"/>
  <c r="U377" i="2" l="1"/>
  <c r="V377" i="2" s="1"/>
  <c r="U66" i="2" a="1"/>
  <c r="U66" i="2" l="1"/>
  <c r="V66" i="2" s="1"/>
  <c r="U575" i="2" a="1"/>
  <c r="U575" i="2" l="1"/>
  <c r="V575" i="2" s="1"/>
  <c r="U703" i="2" a="1"/>
  <c r="U703" i="2" l="1"/>
  <c r="V703" i="2" s="1"/>
  <c r="U767" i="2" a="1"/>
  <c r="U767" i="2" l="1"/>
  <c r="V767" i="2" s="1"/>
  <c r="U440" i="2" a="1"/>
  <c r="U440" i="2" l="1"/>
  <c r="V440" i="2" s="1"/>
  <c r="U606" i="2" a="1"/>
  <c r="U606" i="2" l="1"/>
  <c r="V606" i="2" s="1"/>
  <c r="U734" i="2" a="1"/>
  <c r="U734" i="2" l="1"/>
  <c r="V734" i="2" s="1"/>
  <c r="U19" i="2" a="1"/>
  <c r="U19" i="2" l="1"/>
  <c r="V19" i="2" s="1"/>
  <c r="U330" i="2" a="1"/>
  <c r="U330" i="2" l="1"/>
  <c r="V330" i="2" s="1"/>
  <c r="U607" i="2" a="1"/>
  <c r="U607" i="2" l="1"/>
  <c r="V607" i="2" s="1"/>
  <c r="U735" i="2" a="1"/>
  <c r="U735" i="2" l="1"/>
  <c r="V735" i="2" s="1"/>
  <c r="U638" i="2" a="1"/>
  <c r="U638" i="2" l="1"/>
  <c r="V638" i="2" s="1"/>
  <c r="U107" i="2" a="1"/>
  <c r="U107" i="2" l="1"/>
  <c r="V107" i="2" s="1"/>
  <c r="U479" i="2" a="1"/>
  <c r="U479" i="2" l="1"/>
  <c r="V479" i="2" s="1"/>
  <c r="U487" i="2" a="1"/>
  <c r="U487" i="2" l="1"/>
  <c r="V487" i="2" s="1"/>
  <c r="U738" i="2" a="1"/>
  <c r="U738" i="2" l="1"/>
  <c r="V738" i="2" s="1"/>
  <c r="U706" i="2" a="1"/>
  <c r="U706" i="2" l="1"/>
  <c r="V706" i="2" s="1"/>
  <c r="U618" i="2" a="1"/>
  <c r="U618" i="2" l="1"/>
  <c r="V618" i="2" s="1"/>
  <c r="U546" i="2" a="1"/>
  <c r="U546" i="2" l="1"/>
  <c r="V546" i="2" s="1"/>
  <c r="U521" i="2" a="1"/>
  <c r="U521" i="2" l="1"/>
  <c r="V521" i="2" s="1"/>
  <c r="U594" i="2" a="1"/>
  <c r="U594" i="2" l="1"/>
  <c r="V594" i="2" s="1"/>
  <c r="U570" i="2" a="1"/>
  <c r="U570" i="2" l="1"/>
  <c r="V570" i="2" s="1"/>
  <c r="U698" i="2" a="1"/>
  <c r="U698" i="2" l="1"/>
  <c r="V698" i="2" s="1"/>
  <c r="U626" i="2" a="1"/>
  <c r="U626" i="2" l="1"/>
  <c r="V626" i="2" s="1"/>
  <c r="U586" i="2" a="1"/>
  <c r="U586" i="2" l="1"/>
  <c r="V586" i="2" s="1"/>
  <c r="U562" i="2" a="1"/>
  <c r="U562" i="2" l="1"/>
  <c r="V562" i="2" s="1"/>
  <c r="U658" i="2" a="1"/>
  <c r="U658" i="2" l="1"/>
  <c r="V658" i="2" s="1"/>
  <c r="U722" i="2" a="1"/>
  <c r="U722" i="2" l="1"/>
  <c r="V722" i="2" s="1"/>
  <c r="U762" i="2" a="1"/>
  <c r="U762" i="2" l="1"/>
  <c r="V762" i="2" s="1"/>
  <c r="U714" i="2" a="1"/>
  <c r="U714" i="2" l="1"/>
  <c r="V714" i="2" s="1"/>
  <c r="U650" i="2" a="1"/>
  <c r="U650" i="2" l="1"/>
  <c r="V650" i="2" s="1"/>
  <c r="U537" i="2" a="1"/>
  <c r="U537" i="2" l="1"/>
  <c r="V537" i="2" s="1"/>
  <c r="U503" i="2" a="1"/>
  <c r="U503" i="2" l="1"/>
  <c r="V503" i="2" s="1"/>
  <c r="U754" i="2" a="1"/>
  <c r="U754" i="2" l="1"/>
  <c r="V754" i="2" s="1"/>
  <c r="U666" i="2" a="1"/>
  <c r="U666" i="2" l="1"/>
  <c r="V666" i="2" s="1"/>
  <c r="U634" i="2" a="1"/>
  <c r="U634" i="2" l="1"/>
  <c r="V634" i="2" s="1"/>
  <c r="U730" i="2" a="1"/>
  <c r="U730" i="2" l="1"/>
  <c r="V730" i="2" s="1"/>
  <c r="U770" i="2" a="1"/>
  <c r="U770" i="2" l="1"/>
  <c r="V770" i="2" s="1"/>
  <c r="U682" i="2" a="1"/>
  <c r="U682" i="2" l="1"/>
  <c r="V682" i="2" s="1"/>
  <c r="U578" i="2" a="1"/>
  <c r="U578" i="2" l="1"/>
  <c r="V578" i="2" s="1"/>
  <c r="U602" i="2" a="1"/>
  <c r="U602" i="2" l="1"/>
  <c r="V602" i="2" s="1"/>
  <c r="U554" i="2" a="1"/>
  <c r="U554" i="2" l="1"/>
  <c r="V554" i="2" s="1"/>
  <c r="U610" i="2" a="1"/>
  <c r="U610" i="2" l="1"/>
  <c r="V610" i="2" s="1"/>
  <c r="U746" i="2" a="1"/>
  <c r="U746" i="2" l="1"/>
  <c r="V746" i="2" s="1"/>
  <c r="U642" i="2" a="1"/>
  <c r="U642" i="2" l="1"/>
  <c r="V642" i="2" s="1"/>
  <c r="U495" i="2" a="1"/>
  <c r="U495" i="2" l="1"/>
  <c r="V495" i="2" s="1"/>
  <c r="U512" i="2" a="1"/>
  <c r="U512" i="2" l="1"/>
  <c r="V512" i="2" s="1"/>
  <c r="U674" i="2" a="1"/>
  <c r="U674" i="2" l="1"/>
  <c r="V674" i="2" s="1"/>
  <c r="U690" i="2" a="1"/>
  <c r="U690" i="2" l="1"/>
  <c r="V690" i="2" s="1"/>
  <c r="V529" i="2" l="1"/>
  <c r="U15" i="2" a="1"/>
  <c r="U15" i="2" l="1"/>
  <c r="V15" i="2" s="1"/>
  <c r="U10" i="2" a="1"/>
  <c r="U26" i="2" a="1"/>
  <c r="U10" i="2" l="1"/>
  <c r="V10" i="2" s="1"/>
  <c r="U26" i="2"/>
  <c r="V26" i="2" s="1"/>
</calcChain>
</file>

<file path=xl/sharedStrings.xml><?xml version="1.0" encoding="utf-8"?>
<sst xmlns="http://schemas.openxmlformats.org/spreadsheetml/2006/main" count="12009" uniqueCount="1733">
  <si>
    <t>Element Name</t>
  </si>
  <si>
    <t>Reason for lab test in Dried blood spot</t>
  </si>
  <si>
    <t>Unknown</t>
  </si>
  <si>
    <t>57721-3</t>
  </si>
  <si>
    <t>79566-6</t>
  </si>
  <si>
    <t>57722-1</t>
  </si>
  <si>
    <t>Birth plurality of Pregnancy</t>
  </si>
  <si>
    <t>57713-0</t>
  </si>
  <si>
    <t>Infant factors that affect newborn screening interpretation</t>
  </si>
  <si>
    <t>LA12421-6</t>
  </si>
  <si>
    <t>LA12425-7</t>
  </si>
  <si>
    <t>LA12426-5</t>
  </si>
  <si>
    <t>LA12427-3</t>
  </si>
  <si>
    <t>LA16473-3</t>
  </si>
  <si>
    <t>LA14132-7</t>
  </si>
  <si>
    <t>LA25402-1</t>
  </si>
  <si>
    <t>LA25403-9</t>
  </si>
  <si>
    <t>LA25404-7</t>
  </si>
  <si>
    <t>LA46-8</t>
  </si>
  <si>
    <t>LA4489-6</t>
  </si>
  <si>
    <t>LA6112-2</t>
  </si>
  <si>
    <t>1    </t>
  </si>
  <si>
    <t>LA6113-0</t>
  </si>
  <si>
    <t>2    </t>
  </si>
  <si>
    <t>LA6114-8</t>
  </si>
  <si>
    <t>3    </t>
  </si>
  <si>
    <t>LA6115-5</t>
  </si>
  <si>
    <t>4    </t>
  </si>
  <si>
    <t>LA10137-0</t>
  </si>
  <si>
    <t>5    </t>
  </si>
  <si>
    <t>LA10138-8</t>
  </si>
  <si>
    <t>6    </t>
  </si>
  <si>
    <t>LA10139-6</t>
  </si>
  <si>
    <t>7    </t>
  </si>
  <si>
    <t>LA10140-4</t>
  </si>
  <si>
    <t>8    </t>
  </si>
  <si>
    <t>LA10141-2</t>
  </si>
  <si>
    <t>9    </t>
  </si>
  <si>
    <t>LA13942-0</t>
  </si>
  <si>
    <t>10    </t>
  </si>
  <si>
    <t>LA14557-5</t>
  </si>
  <si>
    <t>11    </t>
  </si>
  <si>
    <t>LA14558-3</t>
  </si>
  <si>
    <t>12    </t>
  </si>
  <si>
    <t>LA12914-0</t>
  </si>
  <si>
    <t>LA137-2</t>
  </si>
  <si>
    <t>None</t>
  </si>
  <si>
    <t>LA12419-0</t>
  </si>
  <si>
    <t>LA25801-4</t>
  </si>
  <si>
    <t>LA25802-2</t>
  </si>
  <si>
    <t>LA12417-4</t>
  </si>
  <si>
    <t>LA16923-7</t>
  </si>
  <si>
    <t>LA16924-5</t>
  </si>
  <si>
    <t>LA25803-0</t>
  </si>
  <si>
    <t>LA25804-8</t>
  </si>
  <si>
    <t>LA25812-1</t>
  </si>
  <si>
    <t>LA25805-5</t>
  </si>
  <si>
    <t>LA25806-3</t>
  </si>
  <si>
    <t>LA25807-1</t>
  </si>
  <si>
    <t>LA25809-7</t>
  </si>
  <si>
    <t>LA25810-5</t>
  </si>
  <si>
    <t>LA25811-3</t>
  </si>
  <si>
    <t>LA16925-2</t>
  </si>
  <si>
    <t>LA12420-8</t>
  </si>
  <si>
    <t>LA16927-8</t>
  </si>
  <si>
    <t>LA25815-4</t>
  </si>
  <si>
    <t>LA25808-9</t>
  </si>
  <si>
    <t>LA25816-2</t>
  </si>
  <si>
    <t>LA25813-9</t>
  </si>
  <si>
    <t>LA25814-7</t>
  </si>
  <si>
    <t>MSH</t>
  </si>
  <si>
    <t>^~\&amp;</t>
  </si>
  <si>
    <t>D</t>
  </si>
  <si>
    <t>2.5.1</t>
  </si>
  <si>
    <t>PID</t>
  </si>
  <si>
    <t>201501125258^^^CDESS&amp;2.16.840.1.114222.4.3.3.22&amp;ISO</t>
  </si>
  <si>
    <t>M</t>
  </si>
  <si>
    <t>N</t>
  </si>
  <si>
    <t>OBR</t>
  </si>
  <si>
    <t>F</t>
  </si>
  <si>
    <t>OBX</t>
  </si>
  <si>
    <t>SN</t>
  </si>
  <si>
    <t>CWE</t>
  </si>
  <si>
    <t>DT</t>
  </si>
  <si>
    <t>ST</t>
  </si>
  <si>
    <t>LN</t>
  </si>
  <si>
    <t>Assigning Authority</t>
  </si>
  <si>
    <t>Hospital</t>
  </si>
  <si>
    <t>Lab</t>
  </si>
  <si>
    <t>Namespace</t>
  </si>
  <si>
    <t>OID</t>
  </si>
  <si>
    <t>ISO</t>
  </si>
  <si>
    <t>Virginia LIMS</t>
  </si>
  <si>
    <t>2.4.563.6589.36</t>
  </si>
  <si>
    <t>Answer List</t>
  </si>
  <si>
    <t>Answer List Name</t>
  </si>
  <si>
    <t>SNOMED</t>
  </si>
  <si>
    <t>CODE</t>
  </si>
  <si>
    <t>Code System</t>
  </si>
  <si>
    <t>Version</t>
  </si>
  <si>
    <t>Comments</t>
  </si>
  <si>
    <t>Usage</t>
  </si>
  <si>
    <t>Profile</t>
  </si>
  <si>
    <t>LL831-9</t>
  </si>
  <si>
    <t>Reason for NBS</t>
  </si>
  <si>
    <t>LL3860-5</t>
  </si>
  <si>
    <t>DBS collection method</t>
  </si>
  <si>
    <t>SNOMEDCT ©: 261665006 Unknown (qualifier value)    </t>
  </si>
  <si>
    <t>LL829-3</t>
  </si>
  <si>
    <t>Birth plurality</t>
  </si>
  <si>
    <t>99    </t>
  </si>
  <si>
    <t>LL830-1</t>
  </si>
  <si>
    <t>NBS events / Clinical events that affect NBS interpretation</t>
  </si>
  <si>
    <t>SNOMEDCT ©: 260413007 None (qualifier value)    </t>
  </si>
  <si>
    <t> </t>
  </si>
  <si>
    <t>67706-2</t>
  </si>
  <si>
    <t>Maternal factors that affect newborn screening interpretation</t>
  </si>
  <si>
    <t>LL1736-9</t>
  </si>
  <si>
    <t>MaternalFactors / Maternal health factors affecting NBS interpretation</t>
  </si>
  <si>
    <t>LA16928-6</t>
  </si>
  <si>
    <t>LA16929-4</t>
  </si>
  <si>
    <t>LA16930-2</t>
  </si>
  <si>
    <t>LA16931-0</t>
  </si>
  <si>
    <t>LA16932-8</t>
  </si>
  <si>
    <t>LA12418-2</t>
  </si>
  <si>
    <t>77739-1</t>
  </si>
  <si>
    <t>Mother’s Hepatitis B virus surface Ag status</t>
  </si>
  <si>
    <t>LL3639-3</t>
  </si>
  <si>
    <t>Positive|Negative|Not tested|Unknown</t>
  </si>
  <si>
    <t>LA6576-8</t>
  </si>
  <si>
    <t>LA6577-6</t>
  </si>
  <si>
    <t>LA13538-6</t>
  </si>
  <si>
    <t>57712-2</t>
  </si>
  <si>
    <t>Mother's education</t>
  </si>
  <si>
    <t>LL836-8</t>
  </si>
  <si>
    <t>Level of education</t>
  </si>
  <si>
    <t>LA36-9</t>
  </si>
  <si>
    <t>LA12456-2</t>
  </si>
  <si>
    <t>LA12457-0</t>
  </si>
  <si>
    <t>LA12458-8</t>
  </si>
  <si>
    <t>LA12459-6</t>
  </si>
  <si>
    <t>LA12460-4</t>
  </si>
  <si>
    <t>LA12461-2</t>
  </si>
  <si>
    <t>LA12462-0</t>
  </si>
  <si>
    <t>67704-7</t>
  </si>
  <si>
    <t>Feeding types</t>
  </si>
  <si>
    <t>LL1735-1</t>
  </si>
  <si>
    <t>LA16914-6</t>
  </si>
  <si>
    <t>LA16915-3</t>
  </si>
  <si>
    <t>LA14041-0</t>
  </si>
  <si>
    <t>Lactose free formula (including soy or hydrolyzed)</t>
  </si>
  <si>
    <t>LA16917-9</t>
  </si>
  <si>
    <t>LA16918-7</t>
  </si>
  <si>
    <t>LA16919-5</t>
  </si>
  <si>
    <t>LA16920-3</t>
  </si>
  <si>
    <t>SNOMEDCT ©: 260413007 None (qualifier value)</t>
  </si>
  <si>
    <t>79569-0</t>
  </si>
  <si>
    <t>Blood product given</t>
  </si>
  <si>
    <t>LL3859-7</t>
  </si>
  <si>
    <t>Blood products</t>
  </si>
  <si>
    <t>LA25396-5</t>
  </si>
  <si>
    <t>LA25397-3</t>
  </si>
  <si>
    <t>LA25398-1</t>
  </si>
  <si>
    <t>LA25399-9</t>
  </si>
  <si>
    <t>LA25400-5</t>
  </si>
  <si>
    <t>LA25401-3</t>
  </si>
  <si>
    <t>58232-0</t>
  </si>
  <si>
    <t>Hearing loss risk indicators [Identifier]</t>
  </si>
  <si>
    <t>LL862-4</t>
  </si>
  <si>
    <t>NBS_hear_risk / Newborn hearing risk factors</t>
  </si>
  <si>
    <t>Caregiver concern about hearing</t>
  </si>
  <si>
    <t>LA12667-4</t>
  </si>
  <si>
    <t>Family Hx of hearing loss</t>
  </si>
  <si>
    <t>LA12668-2</t>
  </si>
  <si>
    <t>ICU stay &gt; 5 days</t>
  </si>
  <si>
    <t>LA12669-0</t>
  </si>
  <si>
    <t>ECMO</t>
  </si>
  <si>
    <t>LA12670-8</t>
  </si>
  <si>
    <t>Assisted ventilation</t>
  </si>
  <si>
    <t>LA12671-6</t>
  </si>
  <si>
    <t>Ototoxic medication use</t>
  </si>
  <si>
    <t>LA12672-4</t>
  </si>
  <si>
    <t>Exchange transfusion for Hyperbilirubinemia</t>
  </si>
  <si>
    <t>LA12673-2</t>
  </si>
  <si>
    <t>In utero infection(s)</t>
  </si>
  <si>
    <t>LA12674-0</t>
  </si>
  <si>
    <t>Craniofacial anomalies</t>
  </si>
  <si>
    <t>LA12675-7</t>
  </si>
  <si>
    <t>Physical findings of syndromes that include hearing loss</t>
  </si>
  <si>
    <t>LA12681-5</t>
  </si>
  <si>
    <t>Syndromes associated with hearing loss</t>
  </si>
  <si>
    <t>LA12676-5</t>
  </si>
  <si>
    <t>Neurodegenerative disorders</t>
  </si>
  <si>
    <t>LA12677-3</t>
  </si>
  <si>
    <t>Postnatal infections</t>
  </si>
  <si>
    <t>LA12678-1</t>
  </si>
  <si>
    <t>Head trauma</t>
  </si>
  <si>
    <t>LA12679-9</t>
  </si>
  <si>
    <t>Chemotherapy    </t>
  </si>
  <si>
    <t>LA6172-6</t>
  </si>
  <si>
    <t>54106-0</t>
  </si>
  <si>
    <t>Newborn hearing screen method</t>
  </si>
  <si>
    <t>LL617-2</t>
  </si>
  <si>
    <t>NB_hearing method / Hearing screen methods</t>
  </si>
  <si>
    <t>AABR    </t>
  </si>
  <si>
    <t>LA10387-1</t>
  </si>
  <si>
    <t>ABR    </t>
  </si>
  <si>
    <t>LA10388-9</t>
  </si>
  <si>
    <t>OAE    </t>
  </si>
  <si>
    <t>LA10389-7</t>
  </si>
  <si>
    <t>DPOAE    </t>
  </si>
  <si>
    <t>LA10390-5</t>
  </si>
  <si>
    <t>TOAE    </t>
  </si>
  <si>
    <t>LA10391-3</t>
  </si>
  <si>
    <t>LA12406-7</t>
  </si>
  <si>
    <t>54108-6</t>
  </si>
  <si>
    <t>Newborn hearing screen of Ear - left</t>
  </si>
  <si>
    <t>LL618-0</t>
  </si>
  <si>
    <t>Hearing screen results</t>
  </si>
  <si>
    <t>LA10392-1</t>
  </si>
  <si>
    <t>SNOMEDCT ©: 183924009 Referral needed (finding)    </t>
  </si>
  <si>
    <t>LA10393-9</t>
  </si>
  <si>
    <t>Refer</t>
  </si>
  <si>
    <t>SNOMEDCT ©: 609589008 Refused by parents of subject (qualifier value)    </t>
  </si>
  <si>
    <t>LA6644-4</t>
  </si>
  <si>
    <t>Parental refusal</t>
  </si>
  <si>
    <t>SNOMEDCT ©: 103709008 Failed attempted procedure (situation)    </t>
  </si>
  <si>
    <t>LA12408-3</t>
  </si>
  <si>
    <t>Attempted, but unsuccessful - technical fail</t>
  </si>
  <si>
    <t>SNOMEDCT ©: 262008008 Not performed (qualifier value)    </t>
  </si>
  <si>
    <t>LA7304-4</t>
  </si>
  <si>
    <t>Not performed</t>
  </si>
  <si>
    <t>SNOMEDCT ©: 410534003 Not indicated (qualifier value)    </t>
  </si>
  <si>
    <t>LA12409-1</t>
  </si>
  <si>
    <t>Not performed, medical exclusion - not indicated</t>
  </si>
  <si>
    <t>54109-4</t>
  </si>
  <si>
    <t>Newborn hearing screen of Ear - right</t>
  </si>
  <si>
    <t>73700-7</t>
  </si>
  <si>
    <t>CCHD newborn screening interpretation</t>
  </si>
  <si>
    <t>LL2453-0</t>
  </si>
  <si>
    <t>Answer list for critical congenital heart defects (CCHD) newborn screening interpretations</t>
  </si>
  <si>
    <t>LA18592-8</t>
  </si>
  <si>
    <t>LA18593-6</t>
  </si>
  <si>
    <t>LA19816-0</t>
  </si>
  <si>
    <t>LA19817-8</t>
  </si>
  <si>
    <t>73698-3</t>
  </si>
  <si>
    <t>Reason CCHD oxygen saturation screening not performed</t>
  </si>
  <si>
    <t>LL2458-9</t>
  </si>
  <si>
    <t>Reasons that critical congenital heart defects (CCHD) screening for newborns was not performed.</t>
  </si>
  <si>
    <t>LA19819-4</t>
  </si>
  <si>
    <t>LA19820-2</t>
  </si>
  <si>
    <t>LA19821-0</t>
  </si>
  <si>
    <t>LA19822-8</t>
  </si>
  <si>
    <t>LA19823-6</t>
  </si>
  <si>
    <t>LA19824-4</t>
  </si>
  <si>
    <t>LA19825-1</t>
  </si>
  <si>
    <t>LA19826-9</t>
  </si>
  <si>
    <t>LA19827-7</t>
  </si>
  <si>
    <t>LA19828-5</t>
  </si>
  <si>
    <t>LA7497-6</t>
  </si>
  <si>
    <t>LA20946-2</t>
  </si>
  <si>
    <t>LA20947-0</t>
  </si>
  <si>
    <t>LA25798-2</t>
  </si>
  <si>
    <t>LA25799-0</t>
  </si>
  <si>
    <t>LA25800-6</t>
  </si>
  <si>
    <t>54089-8</t>
  </si>
  <si>
    <t>Newborn screening panel American Health Information Community (AHIC)</t>
  </si>
  <si>
    <t>Order Only</t>
  </si>
  <si>
    <t>57717-1</t>
  </si>
  <si>
    <t>Newborn screen card data panel</t>
  </si>
  <si>
    <t>62323-1</t>
  </si>
  <si>
    <t>Post-discharge provider ID [Identifier]</t>
  </si>
  <si>
    <t>CX</t>
  </si>
  <si>
    <t>62325-6</t>
  </si>
  <si>
    <t>Post-discharge provider practice ID</t>
  </si>
  <si>
    <t>62329-8</t>
  </si>
  <si>
    <t>Birth hospital facility ID [Identifier] in Facility</t>
  </si>
  <si>
    <t>62317-3</t>
  </si>
  <si>
    <t>Date of last blood product transfusion</t>
  </si>
  <si>
    <t>DTM</t>
  </si>
  <si>
    <t>8339-4</t>
  </si>
  <si>
    <t>Birth weight Measured</t>
  </si>
  <si>
    <t>Numeric</t>
  </si>
  <si>
    <t>58229-6</t>
  </si>
  <si>
    <t>Body weight Measured --when specimen taken</t>
  </si>
  <si>
    <t>57714-8</t>
  </si>
  <si>
    <t>Obstetric estimation of gestational age</t>
  </si>
  <si>
    <t>57716-3</t>
  </si>
  <si>
    <t>State printed on filter paper card [Identifier] in NBS card</t>
  </si>
  <si>
    <t>Text</t>
  </si>
  <si>
    <t>67703-9</t>
  </si>
  <si>
    <t>Other infant factors that affect newborn screening interpretation Narrative</t>
  </si>
  <si>
    <t>67707-0</t>
  </si>
  <si>
    <t>Other maternal factors that affect newborn screening interpretation Narrative</t>
  </si>
  <si>
    <t>67705-4</t>
  </si>
  <si>
    <t>Other feeding types Narrative</t>
  </si>
  <si>
    <t>57723-9</t>
  </si>
  <si>
    <t>Unique bar code number of Current sample</t>
  </si>
  <si>
    <t>57711-4</t>
  </si>
  <si>
    <t>Unique bar code number of Initial sample</t>
  </si>
  <si>
    <t>62324-9</t>
  </si>
  <si>
    <t>Post-discharge provider name in Provider</t>
  </si>
  <si>
    <t>62326-4</t>
  </si>
  <si>
    <t>Post-discharge provider practice name</t>
  </si>
  <si>
    <t>62330-6</t>
  </si>
  <si>
    <t>Birth hospital facility name</t>
  </si>
  <si>
    <t>73806-2</t>
  </si>
  <si>
    <t>Newborn age in hours</t>
  </si>
  <si>
    <t>TM</t>
  </si>
  <si>
    <t>62327-2</t>
  </si>
  <si>
    <t>Post-discharge provider practice address</t>
  </si>
  <si>
    <t>XAD</t>
  </si>
  <si>
    <t>62331-4</t>
  </si>
  <si>
    <t>Birth hospital facility address</t>
  </si>
  <si>
    <t>62328-0</t>
  </si>
  <si>
    <t>Post-discharge provider practice telephone number</t>
  </si>
  <si>
    <t>XTN</t>
  </si>
  <si>
    <t>62332-2</t>
  </si>
  <si>
    <t>Birth hospital facility phone number in Facility</t>
  </si>
  <si>
    <t>PID-8</t>
  </si>
  <si>
    <t>Administrative Sex</t>
  </si>
  <si>
    <t>HL70001_USL</t>
  </si>
  <si>
    <t>A</t>
  </si>
  <si>
    <t>Ambiguous</t>
  </si>
  <si>
    <t>HL70001</t>
  </si>
  <si>
    <t>P</t>
  </si>
  <si>
    <t>LOI-OML</t>
  </si>
  <si>
    <t>Female</t>
  </si>
  <si>
    <t>R</t>
  </si>
  <si>
    <t>Male</t>
  </si>
  <si>
    <t>Not Applicable</t>
  </si>
  <si>
    <t>O</t>
  </si>
  <si>
    <t>Other</t>
  </si>
  <si>
    <t>U</t>
  </si>
  <si>
    <t>PV1-2</t>
  </si>
  <si>
    <t>Patient Class</t>
  </si>
  <si>
    <t>HL70004_USL</t>
  </si>
  <si>
    <t>E</t>
  </si>
  <si>
    <t>Emergency</t>
  </si>
  <si>
    <t>HL70004</t>
  </si>
  <si>
    <t>LOI_FI</t>
  </si>
  <si>
    <t>I</t>
  </si>
  <si>
    <t>Inpatient</t>
  </si>
  <si>
    <t>Outpatient</t>
  </si>
  <si>
    <t>Preadmit</t>
  </si>
  <si>
    <t>Recurring patient</t>
  </si>
  <si>
    <t>B</t>
  </si>
  <si>
    <t>Obstetrics</t>
  </si>
  <si>
    <t>C</t>
  </si>
  <si>
    <t>Commercial Account</t>
  </si>
  <si>
    <t>PID-10</t>
  </si>
  <si>
    <t>Race</t>
  </si>
  <si>
    <t>HL70005_USL</t>
  </si>
  <si>
    <t>1002-5</t>
  </si>
  <si>
    <t>American Indian or Alaska Native</t>
  </si>
  <si>
    <t>HL70005</t>
  </si>
  <si>
    <t>LOI</t>
  </si>
  <si>
    <t>2028-9</t>
  </si>
  <si>
    <t>Asian</t>
  </si>
  <si>
    <t>2054-5</t>
  </si>
  <si>
    <t>Black or African American</t>
  </si>
  <si>
    <t>2076-8</t>
  </si>
  <si>
    <t>Native Hawaiian or Other Pacific Islander</t>
  </si>
  <si>
    <t>2106-3</t>
  </si>
  <si>
    <t>White</t>
  </si>
  <si>
    <t>MSA-1</t>
  </si>
  <si>
    <t>Acknowledgment Code</t>
  </si>
  <si>
    <t>HL70008_USL</t>
  </si>
  <si>
    <t>AA</t>
  </si>
  <si>
    <t>Original mode: Application Accept - Enhanced mode: Application acknowledgment: Accept</t>
  </si>
  <si>
    <t>HL70008</t>
  </si>
  <si>
    <t>Note: This code is used in an application level acknowledgement message when an incoming message has been successfully parsed and processed and there are no hard or soft errors.  Parsing and processing may include validating conformance to IG and evaluation of ability of receiving system to consume and store content.</t>
  </si>
  <si>
    <t>AE</t>
  </si>
  <si>
    <t>Original mode: Application Error - Enhanced mode: Application acknowledgment: Error</t>
  </si>
  <si>
    <t>Note: This code is used in an application level acknowledgement message when  there are hard and/or soft errors within the incoming message that do not preclude processing at least part of the message.  Parsing and processing may include validating conformance to IG and evaluation of ability of receiving system to consume and store content.</t>
  </si>
  <si>
    <t>AR</t>
  </si>
  <si>
    <t>Note:  This code is used in an application level acknowledgement message when  there are hard errors within the incoming message that suspend processing  of the entire message.  Parsing and processing may include validating conformance to IG and evaluation of ability of receiving system to consume and store content.</t>
  </si>
  <si>
    <t>CA</t>
  </si>
  <si>
    <t>Enhanced mode: Accept acknowledgment: Commit Accept</t>
  </si>
  <si>
    <t>Note: This code is used in the system level acknowledgement message when an incoming message has been successfully received.  This is not used to acknowledge successful parsing or processing of the message.</t>
  </si>
  <si>
    <t>CE</t>
  </si>
  <si>
    <t>Enhanced mode: Accept acknowledgment: Commit Error</t>
  </si>
  <si>
    <t>CR</t>
  </si>
  <si>
    <t>Enhanced mode: Accept acknowledgment: Commit Reject</t>
  </si>
  <si>
    <t>Note: This code is used in the system level acknowledgement message when receipt of an incoming message has failed.  This is not used to acknowledge message parsing or processing  errors.</t>
  </si>
  <si>
    <t>PV1-22</t>
  </si>
  <si>
    <t>Courtesy Code</t>
  </si>
  <si>
    <t>HL70045_USL</t>
  </si>
  <si>
    <t>S00</t>
  </si>
  <si>
    <t>HL70045</t>
  </si>
  <si>
    <t>S01</t>
  </si>
  <si>
    <t>S02</t>
  </si>
  <si>
    <t>S03</t>
  </si>
  <si>
    <t>S04</t>
  </si>
  <si>
    <t>S05</t>
  </si>
  <si>
    <t>S06</t>
  </si>
  <si>
    <t>S07</t>
  </si>
  <si>
    <t>S08</t>
  </si>
  <si>
    <t>S09</t>
  </si>
  <si>
    <t>S10</t>
  </si>
  <si>
    <t>S11</t>
  </si>
  <si>
    <t>S12</t>
  </si>
  <si>
    <t>S13</t>
  </si>
  <si>
    <t>S14</t>
  </si>
  <si>
    <t>S15</t>
  </si>
  <si>
    <t>S16</t>
  </si>
  <si>
    <t>S17</t>
  </si>
  <si>
    <t>S18</t>
  </si>
  <si>
    <t>S19</t>
  </si>
  <si>
    <t>DG1-6</t>
  </si>
  <si>
    <t>Diagnosis Type</t>
  </si>
  <si>
    <t>HL70052_USL</t>
  </si>
  <si>
    <t>Admitting</t>
  </si>
  <si>
    <t>HL70052</t>
  </si>
  <si>
    <t>Final</t>
  </si>
  <si>
    <t>W</t>
  </si>
  <si>
    <t>Working</t>
  </si>
  <si>
    <t>1) Ordering diagnosis in ambulatory is equivalent to Working in the in-patient setting 2) Use W/Working to represent the concept of an ordering diagnosis when applicable - typically on ambulatory orders.</t>
  </si>
  <si>
    <t>GT1-11</t>
  </si>
  <si>
    <t>Guarantor Relationship</t>
  </si>
  <si>
    <t>HL70063_USL</t>
  </si>
  <si>
    <t>SEL</t>
  </si>
  <si>
    <t>Self</t>
  </si>
  <si>
    <t>HL70063</t>
  </si>
  <si>
    <t>SPO</t>
  </si>
  <si>
    <t>Spouse</t>
  </si>
  <si>
    <t>DOM</t>
  </si>
  <si>
    <t>Life partner</t>
  </si>
  <si>
    <t>CHD</t>
  </si>
  <si>
    <t>Child</t>
  </si>
  <si>
    <t>GCH</t>
  </si>
  <si>
    <t>Grandchild</t>
  </si>
  <si>
    <t>NCH</t>
  </si>
  <si>
    <t>Natural child</t>
  </si>
  <si>
    <t>SCH</t>
  </si>
  <si>
    <t>Stepchild</t>
  </si>
  <si>
    <t>FCH</t>
  </si>
  <si>
    <t>Foster child</t>
  </si>
  <si>
    <t>DEP</t>
  </si>
  <si>
    <t>Handicapped dependent</t>
  </si>
  <si>
    <t>WRD</t>
  </si>
  <si>
    <t>Ward of court</t>
  </si>
  <si>
    <t>PAR</t>
  </si>
  <si>
    <t>Parent</t>
  </si>
  <si>
    <t>MTH</t>
  </si>
  <si>
    <t>Mother</t>
  </si>
  <si>
    <t>FTH</t>
  </si>
  <si>
    <t>Father</t>
  </si>
  <si>
    <t>CGV</t>
  </si>
  <si>
    <t>Care giver</t>
  </si>
  <si>
    <t>GRD</t>
  </si>
  <si>
    <t>Guardian</t>
  </si>
  <si>
    <t>GRP</t>
  </si>
  <si>
    <t>Grandparent</t>
  </si>
  <si>
    <t>EXF</t>
  </si>
  <si>
    <t>Extended family</t>
  </si>
  <si>
    <t>SIB</t>
  </si>
  <si>
    <t>Sibling</t>
  </si>
  <si>
    <t>BRO</t>
  </si>
  <si>
    <t>Brother</t>
  </si>
  <si>
    <t>SIS</t>
  </si>
  <si>
    <t>Sister</t>
  </si>
  <si>
    <t>FND</t>
  </si>
  <si>
    <t>Friend</t>
  </si>
  <si>
    <t>OAD</t>
  </si>
  <si>
    <t>Other adult</t>
  </si>
  <si>
    <t>EME</t>
  </si>
  <si>
    <t>Employee</t>
  </si>
  <si>
    <t>EMR</t>
  </si>
  <si>
    <t>Employer</t>
  </si>
  <si>
    <t>ASC</t>
  </si>
  <si>
    <t>Associate</t>
  </si>
  <si>
    <t>EMC</t>
  </si>
  <si>
    <t>Emergency contact</t>
  </si>
  <si>
    <t>OWN</t>
  </si>
  <si>
    <t>Owner</t>
  </si>
  <si>
    <t>TRA</t>
  </si>
  <si>
    <t>Trainer</t>
  </si>
  <si>
    <t>MGR</t>
  </si>
  <si>
    <t>Manager</t>
  </si>
  <si>
    <t>NON</t>
  </si>
  <si>
    <t>UNK</t>
  </si>
  <si>
    <t>OTH</t>
  </si>
  <si>
    <t>IN1-17</t>
  </si>
  <si>
    <t>Insured’s Relationship To Patient</t>
  </si>
  <si>
    <t>NK1-3</t>
  </si>
  <si>
    <t>Relationship</t>
  </si>
  <si>
    <t>PV1-20</t>
  </si>
  <si>
    <t>Financial Class</t>
  </si>
  <si>
    <t>HL70064_USL</t>
  </si>
  <si>
    <t>T</t>
  </si>
  <si>
    <t>Third Party</t>
  </si>
  <si>
    <t>HL70064</t>
  </si>
  <si>
    <t>Patient</t>
  </si>
  <si>
    <t>Client</t>
  </si>
  <si>
    <t>IN1-2</t>
  </si>
  <si>
    <t>Insurance Plan ID</t>
  </si>
  <si>
    <t>HL70072_USL</t>
  </si>
  <si>
    <t>NA</t>
  </si>
  <si>
    <t>HL70353</t>
  </si>
  <si>
    <t>LOI: If no user components of HL70072 or locally defined table, use the default value of ‘NA’ (not applicable) from Table HL70353 CWE Status Codes or draw another appropriate value from Table HL70353.</t>
  </si>
  <si>
    <t>OBX-11</t>
  </si>
  <si>
    <t>Observation Result Status</t>
  </si>
  <si>
    <t>HL70085_USL</t>
  </si>
  <si>
    <t>Record coming over is a correction and thus replaces a final result</t>
  </si>
  <si>
    <t>HL70085</t>
  </si>
  <si>
    <t>Deletes the OBX record</t>
  </si>
  <si>
    <t>Not asked; used to affirmatively document that the observation identified in the OBX was not sought when the universal service ID in OBR-4 implies that it would be sought.</t>
  </si>
  <si>
    <t>Order detail description only (no result)</t>
  </si>
  <si>
    <t>Required to support AOEs.</t>
  </si>
  <si>
    <t>IN1-31</t>
  </si>
  <si>
    <t>Type Of Agreement Code</t>
  </si>
  <si>
    <t>HL70098_USL</t>
  </si>
  <si>
    <t>Maternity</t>
  </si>
  <si>
    <t>HL70098</t>
  </si>
  <si>
    <t>S</t>
  </si>
  <si>
    <t>Standard</t>
  </si>
  <si>
    <t>Unified</t>
  </si>
  <si>
    <t>Workman's Comp</t>
  </si>
  <si>
    <t>MSH-12</t>
  </si>
  <si>
    <t>Version ID</t>
  </si>
  <si>
    <t>HL70104</t>
  </si>
  <si>
    <t>Release 2.5.1</t>
  </si>
  <si>
    <t>ORC-1</t>
  </si>
  <si>
    <t>Order Control</t>
  </si>
  <si>
    <t>HL70119_USL</t>
  </si>
  <si>
    <t>Cancel order/service request</t>
  </si>
  <si>
    <t>HL70119</t>
  </si>
  <si>
    <t>2.8.1</t>
  </si>
  <si>
    <t>Placer or Filler Applications. A cancellation is a request by the placer for the filler, or the filler to the placer, not to do a previously ordered service. Confirmation of the cancellation request is provided by the filler or placer, e.g., a message with an ORC-1-order control value of CR. Typical responses include, but are not limited to, CR – Cancelled as requested, UC – Unable to Cancel.</t>
  </si>
  <si>
    <t>CH</t>
  </si>
  <si>
    <t>Child order/service</t>
  </si>
  <si>
    <t xml:space="preserve">Placer or Filler Applications. Used in conjunction with the PA – Parent order control code. Refer to PA order control code for discussion. </t>
  </si>
  <si>
    <t>DC</t>
  </si>
  <si>
    <t>Discontinue order/service request</t>
  </si>
  <si>
    <t xml:space="preserve">Placer or Filler Applications. A request by the placer for the filler, or the filler to the placer,  to discontinue a previously requested service. The differentiation between discontinue and cancel is that discontinue effects the order/service and all future occurrences, cancel refers to just the present action.  Typical responses include, but are not limited to, CR – Cancelled as requested, UC – Unable to Cancel. </t>
  </si>
  <si>
    <t>HD</t>
  </si>
  <si>
    <t>Hold order request</t>
  </si>
  <si>
    <t xml:space="preserve">Placer Applications. Typical responses include, but are not limited to, CR – Cancelled as requested, UC – Unable to Cancel. </t>
  </si>
  <si>
    <t>Number assigned</t>
  </si>
  <si>
    <t>Placer Applications. 
There are three circumstances that involve requesting an order number (ORC-2-placer order number or ORC-3-filler order number): ABBREVIATED HERE - see pdf for full detail:
(1) When the filler application needs to request an ORC-3-filler order number from a centralized application (e.g., HIS).  - OML with SN can get these reponses: ORL with OK PLUS OML with NA OR ORL with NA.
(2) When the filler application needs to request an ORC-2-placer order number from some other application (e.g., Order Entry). - OML with SN can get these responses: ORL with OK PLUS OML with NA OR ORL with NA.
(3) When an application (not the filler application) wants to assign an ORC-3-filler order number for a new order.</t>
  </si>
  <si>
    <t>New order/service</t>
  </si>
  <si>
    <t>Placer Applications. See comments for NA – Number Assigned.</t>
  </si>
  <si>
    <t>OC</t>
  </si>
  <si>
    <t>Order/service cancelled</t>
  </si>
  <si>
    <t>Filler applications.</t>
  </si>
  <si>
    <t>OD</t>
  </si>
  <si>
    <t>Order/service discontinued</t>
  </si>
  <si>
    <t>OE</t>
  </si>
  <si>
    <t>Order/service released</t>
  </si>
  <si>
    <t>PR</t>
  </si>
  <si>
    <t>Previous Results with new order/service</t>
  </si>
  <si>
    <t xml:space="preserve">Placer Applications. PR indicates that this ORC is part of an ORU structure containing previous observation, which is embedded in the order.  At least two main use cases require that the complete results of the previous observations be transmitted with the order.  
• Diagnostic laboratories referring tests to another lab for either confirmation of results (HIV, etc.) or due to not being equipped to do the tests (genetic testing, etc.). 
• Diagnostic laboratories sending test results to Knowledge Bases for the automated generation of diagnostic comments for inclusion into the lab report. </t>
  </si>
  <si>
    <t>RE</t>
  </si>
  <si>
    <t>Observations/Performed Service to follow</t>
  </si>
  <si>
    <t xml:space="preserve">Placer or Filler Applications. The observations-to-follow code is used to transmit patient-specific information with an order. An order detail segment (e.g., OBR) can be followed by one or more observation segments (OBX). Any observation that can be transmitted in an ORU message can be transmitted with this mechanism. When results are transmitted with an order, the results should immediately follow the order or orders that they support. - MORE DETAIL IN pdf
In this version of HL7, results can be transmitted with an order as one or more OBX segments without the necessity of including the ORC and OBR segments.  Observations can be transmitted in an ORU message without using an ORC. There are times when it is necessary to transmit information not included in the OBR segments of the ORU message. In this case, it is recommended that the ORC be included in the ORU message.  The order control value of RE is required only in ORM messages to indicate that an order is followed by observation results (OBX). The RE code is not necessary in the ORU message because it is expected that the OBR segments can be followed by observation results (OBX). </t>
  </si>
  <si>
    <t>RL</t>
  </si>
  <si>
    <t>Release previous hold</t>
  </si>
  <si>
    <t xml:space="preserve">Placer Applications. </t>
  </si>
  <si>
    <t>RO</t>
  </si>
  <si>
    <t>Replacement order</t>
  </si>
  <si>
    <t>Placer or Filler Applications. A replacement is the substitution of one or more orders for one or more previously ordered services.  The replaced orders are treated as though they were canceled. If and when an ordered service can be replaced are local site-specific determinations.  Use the parent/child order control codes if the site specifies that the original order must remain intact. Do not use the replacement codes under this circumstance.   For each order to be replaced, use an ORC-1-order control value of RP (request for a replacement going to a filler) or RU (an unsolicited replacement created by the filler) used by the filler to notify the placer and/or other systems). By local agreement, the ORC segment (with RP or RU) may be followed by its original order detail segment. The ORC segments (with RP or RU) must be followed by an ORC segment with an ORC-1-order control value of RO (indicating the replacement order). By local agreement, the ORC with the RO value may be followed by an order detail segment.  
MORE DETAIL IN pdf</t>
  </si>
  <si>
    <t>RP</t>
  </si>
  <si>
    <t>Order/service replace request</t>
  </si>
  <si>
    <t xml:space="preserve">Placer Applications. A replacement is the substitution of one or more orders for one or more previously ordered services. See comment 1 on RO – Replacement Order for further discussion.  The order replace request code permits the order filler to replace one or more new orders with one or more new orders, at the request of the placer application.  The rules for the order numbers in ORC segments with an order control value of RO are determined by the replacement type (RP or RU).  In the case of the RU type (i.e., unsolicited replacement by the filler), the filler order number is generated as usual by the filler application. The placer order number is identical to the placer order number of the first transmitted ORC with an order control value of RU.  In the case of the RP type (i.e., a replacement request from another application to the filler), the placer order number is generated by the placer application using the procedure for new orders. The filler order number is generated by the filler application using the procedure identical for new orders.  If a replacement sequence is used in an ORU message (i.e., during results reporting), the following are the recommended segments to be used for the replacement orders:  a) ORC with an order control value of RO  b) Any OBR segments (can be replaced by any order detail segments)  c) Optionally followed by observation result segments (OBX)  d) NTE segments can appear after the OBR (or any order detail segment) or after an OBX segment as in a regular ORU message </t>
  </si>
  <si>
    <t>RU</t>
  </si>
  <si>
    <t>Replaced unsolicited</t>
  </si>
  <si>
    <t>Filler Applications. A replacement is the substitution of one or more orders for one or more previously ordered services. See comment 1 on RO – Replacement Order for further discussion.  The unsolicited replacement code permits the filler application to notify another application without being requested from the placer application.  The rules for the order numbers in ORC segments with an order control value of RO are determined by the replacement type (RP or RU).  In the case of the RU type (i.e., unsolicited replacement by the filler), the filler order number is generated as usual by the filler application. The placer order number is identical to the placer order number of the first transmitted ORC with an order control value of RU.  In the case of the RP type (i.e., a replacement request from another application to the filler), the placer order number is generated by the placer application using the procedure for new orders. The filler order number is generated by the filler application using the procedure identical for new orders.   a) ORC with an order control value of RO  b) Any OBR segments (can be replaced by any order detail segments)  c) Optionally followed by observation result segments (OBX)  d) NTE segments can appear after the OBR (or any order detail segment) or after an OBX segment as in a regular ORU message.</t>
  </si>
  <si>
    <t>SC</t>
  </si>
  <si>
    <t>Status changed</t>
  </si>
  <si>
    <t xml:space="preserve">Placer or Filler Applications. </t>
  </si>
  <si>
    <t>Send order/service number</t>
  </si>
  <si>
    <t>SS</t>
  </si>
  <si>
    <t>Send order/service status request</t>
  </si>
  <si>
    <t>XO</t>
  </si>
  <si>
    <t>Change order/service request</t>
  </si>
  <si>
    <t>XX</t>
  </si>
  <si>
    <t>Order/service changed, unsol.</t>
  </si>
  <si>
    <t xml:space="preserve">Filler Applications. </t>
  </si>
  <si>
    <t>OBX-5</t>
  </si>
  <si>
    <t>Observation Value</t>
  </si>
  <si>
    <t>HL70125_USL</t>
  </si>
  <si>
    <t>CNE</t>
  </si>
  <si>
    <t>Coded with no exceptions</t>
  </si>
  <si>
    <t>HL70125</t>
  </si>
  <si>
    <t>2.8.2</t>
  </si>
  <si>
    <t>OBX-2</t>
  </si>
  <si>
    <t>Value Type</t>
  </si>
  <si>
    <t>CNN</t>
  </si>
  <si>
    <t>Composite ID number and name simplified</t>
  </si>
  <si>
    <t>Coded with Exception</t>
  </si>
  <si>
    <t>LRI_Common, LRI_PH, LRI_NDBS: Data type flavor to format OBX-5: CWE_01, when OBX-2 is valued 'CWE'
LRI_CG: Data type flavor to format OBX-5: CWE_05, when OBX-2 is valued 'CWE'</t>
  </si>
  <si>
    <t>Extended Composite ID With Check Digit</t>
  </si>
  <si>
    <t xml:space="preserve">Data type flavor to format OBX-5: Use appropriate CX_NG or CX_GU, when OBX-2 is valued 'CX' </t>
  </si>
  <si>
    <t>DR</t>
  </si>
  <si>
    <t>Date/time range</t>
  </si>
  <si>
    <t>Date</t>
  </si>
  <si>
    <t>Date/time</t>
  </si>
  <si>
    <t>ED</t>
  </si>
  <si>
    <t>Encapsulated Data</t>
  </si>
  <si>
    <t>FT</t>
  </si>
  <si>
    <t>Formatted Text (Display)</t>
  </si>
  <si>
    <t>MA</t>
  </si>
  <si>
    <t>Multiplexed array</t>
  </si>
  <si>
    <t>Numeric array</t>
  </si>
  <si>
    <t>NM</t>
  </si>
  <si>
    <t>NR</t>
  </si>
  <si>
    <t>Numeric range</t>
  </si>
  <si>
    <t>Reference Pointer</t>
  </si>
  <si>
    <t>Structured Numeric</t>
  </si>
  <si>
    <t>String Data</t>
  </si>
  <si>
    <t>Time</t>
  </si>
  <si>
    <t>TX</t>
  </si>
  <si>
    <t>Text Data (Display)</t>
  </si>
  <si>
    <t>VR</t>
  </si>
  <si>
    <t>Value range</t>
  </si>
  <si>
    <t>Extended Address</t>
  </si>
  <si>
    <t>XCN</t>
  </si>
  <si>
    <t>Extended Composite Name And Number For Persons</t>
  </si>
  <si>
    <t>XON</t>
  </si>
  <si>
    <t>Extended Composite Name And Number For Organizations</t>
  </si>
  <si>
    <t>XPN</t>
  </si>
  <si>
    <t>Extended Person Name</t>
  </si>
  <si>
    <t>Extended Telecommunications Number</t>
  </si>
  <si>
    <t>NK1-7</t>
  </si>
  <si>
    <t>Contact Role</t>
  </si>
  <si>
    <t>HL70131_USL</t>
  </si>
  <si>
    <t>Emergency Contact</t>
  </si>
  <si>
    <t>HL70131</t>
  </si>
  <si>
    <t>Federal Agency</t>
  </si>
  <si>
    <t>Insurance Company</t>
  </si>
  <si>
    <t>Next-of-Kin</t>
  </si>
  <si>
    <t>State Agency</t>
  </si>
  <si>
    <t>PID-30</t>
  </si>
  <si>
    <t>Patient Death Indicator</t>
  </si>
  <si>
    <t>HL70136_USL</t>
  </si>
  <si>
    <t>Y</t>
  </si>
  <si>
    <t>Yes</t>
  </si>
  <si>
    <t>HL70136</t>
  </si>
  <si>
    <t>No</t>
  </si>
  <si>
    <t>MSH-15</t>
  </si>
  <si>
    <t>Accept Acknowledgment Type</t>
  </si>
  <si>
    <t>HL70155_USL</t>
  </si>
  <si>
    <t>AL</t>
  </si>
  <si>
    <t>Always</t>
  </si>
  <si>
    <t>HL70155</t>
  </si>
  <si>
    <t>Note that there are constraints on combinations of MSH-15 and MSH-16 in the same message that are described further in each IG.</t>
  </si>
  <si>
    <t>NE</t>
  </si>
  <si>
    <t>Never</t>
  </si>
  <si>
    <t>MSH-16</t>
  </si>
  <si>
    <t>Application Acknowledgment Type</t>
  </si>
  <si>
    <t>ER</t>
  </si>
  <si>
    <t>Error/reject conditions only</t>
  </si>
  <si>
    <t>PID-22</t>
  </si>
  <si>
    <t>Ethnic Group</t>
  </si>
  <si>
    <t>HL70189_USL</t>
  </si>
  <si>
    <t>H</t>
  </si>
  <si>
    <t>Hispanic or Latino</t>
  </si>
  <si>
    <t>HL70189</t>
  </si>
  <si>
    <t>Not Hispanic or Latino</t>
  </si>
  <si>
    <t>PRT-2</t>
  </si>
  <si>
    <t>Action Code</t>
  </si>
  <si>
    <t>HL70287_USL</t>
  </si>
  <si>
    <t>AD</t>
  </si>
  <si>
    <t>ADD</t>
  </si>
  <si>
    <t>HL70287</t>
  </si>
  <si>
    <t>ORC-20</t>
  </si>
  <si>
    <t>Advanced Beneficiary Notice Code</t>
  </si>
  <si>
    <t>HL70339_USL</t>
  </si>
  <si>
    <t>Service is subject to medical necessity procedures</t>
  </si>
  <si>
    <t>HL70339</t>
  </si>
  <si>
    <t>Patient has been informed of responsibility, and agrees to pay for service</t>
  </si>
  <si>
    <t>Patient has been informed of responsibility, and asks that the payer be billed</t>
  </si>
  <si>
    <t>Advanced Beneficiary Notice has not been signed</t>
  </si>
  <si>
    <t>ERR-3</t>
  </si>
  <si>
    <t>HL7 Error Code</t>
  </si>
  <si>
    <t>HL70357_USL</t>
  </si>
  <si>
    <t>Segment sequence error</t>
  </si>
  <si>
    <t>HL70357</t>
  </si>
  <si>
    <t>Required field missing</t>
  </si>
  <si>
    <t>Data type error</t>
  </si>
  <si>
    <t>Table value not found</t>
  </si>
  <si>
    <t>Value too long*</t>
  </si>
  <si>
    <t>Cardinality Error</t>
  </si>
  <si>
    <t>Error: An error as been encountered related to HL7 message non-compliance with implementation guide cardinality, e.g., [0..5] and 6 are present.</t>
  </si>
  <si>
    <t>Other HL7 Error</t>
  </si>
  <si>
    <t>Unsupported message type</t>
  </si>
  <si>
    <t>Unsupported event code</t>
  </si>
  <si>
    <t>Unsupported processing id</t>
  </si>
  <si>
    <t>Unsupported version id</t>
  </si>
  <si>
    <t>Cardinality Rejection</t>
  </si>
  <si>
    <t>Rejection: A fatal error related to cardinality has occurred, e.g., [2..5] and 1 is present.</t>
  </si>
  <si>
    <t>Other HL7 Rejection</t>
  </si>
  <si>
    <t>Any other rejection reasons with the HL7 syntax that is not captured in any of the other rejection codes in this set.</t>
  </si>
  <si>
    <t>Application error</t>
  </si>
  <si>
    <t>This value is used when no other value in this list is applicable and there is an application error reported in ERR-5. This is done because ERR-3 is required in this implementation guide.</t>
  </si>
  <si>
    <t>DG1-15</t>
  </si>
  <si>
    <t>Diagnosis Priority</t>
  </si>
  <si>
    <t>HL70359_USL</t>
  </si>
  <si>
    <t>HL70359</t>
  </si>
  <si>
    <t>2 … 12</t>
  </si>
  <si>
    <t>ellipsis indicates a range of values, e.g., 2, 3, 4, etc. up through 12</t>
  </si>
  <si>
    <t>13 … 99</t>
  </si>
  <si>
    <t>ellipsis indicates a range of values, e.g., 13, 14, 15, 16, etc. up through 99</t>
  </si>
  <si>
    <t>MSH-5</t>
  </si>
  <si>
    <t>Receiving Application</t>
  </si>
  <si>
    <t>HL70361_USL</t>
  </si>
  <si>
    <t>&lt;any&gt;</t>
  </si>
  <si>
    <t>Note: This table MUST be completed by trading partners.</t>
  </si>
  <si>
    <t>MSH-3</t>
  </si>
  <si>
    <t>Sending Application</t>
  </si>
  <si>
    <t>MSH-6</t>
  </si>
  <si>
    <t>Receiving Facility</t>
  </si>
  <si>
    <t>HL70362_USL</t>
  </si>
  <si>
    <t>Values MUST be established locally.</t>
  </si>
  <si>
    <t>MSH-4</t>
  </si>
  <si>
    <t>Sending Facility</t>
  </si>
  <si>
    <t>TQ1-9</t>
  </si>
  <si>
    <t>Priority</t>
  </si>
  <si>
    <t>HL70485_USL</t>
  </si>
  <si>
    <t>Stat</t>
  </si>
  <si>
    <t>HL70485</t>
  </si>
  <si>
    <t>2.7.1</t>
  </si>
  <si>
    <t>ASAP</t>
  </si>
  <si>
    <t>Routine</t>
  </si>
  <si>
    <t>Preop</t>
  </si>
  <si>
    <t>Callback</t>
  </si>
  <si>
    <t>Timing critical</t>
  </si>
  <si>
    <t>TS&lt;integer&gt;</t>
  </si>
  <si>
    <t>TM&lt;integer&gt;</t>
  </si>
  <si>
    <t>TH&lt;integer&gt;</t>
  </si>
  <si>
    <t>TD&lt;integer&gt;</t>
  </si>
  <si>
    <t>TW&lt;integer&gt;</t>
  </si>
  <si>
    <t>TL&lt;integer&gt;</t>
  </si>
  <si>
    <t>PRN</t>
  </si>
  <si>
    <t>As needed</t>
  </si>
  <si>
    <t>ERR-4</t>
  </si>
  <si>
    <t>Severity</t>
  </si>
  <si>
    <t>HL70516_USL</t>
  </si>
  <si>
    <t>Warning</t>
  </si>
  <si>
    <t>HL70516</t>
  </si>
  <si>
    <t>Information</t>
  </si>
  <si>
    <t>Error</t>
  </si>
  <si>
    <t>Fatal Error</t>
  </si>
  <si>
    <t>ERR-5</t>
  </si>
  <si>
    <t>Application Error Code</t>
  </si>
  <si>
    <t>HL70533_USL</t>
  </si>
  <si>
    <t>Unknown key identifier</t>
  </si>
  <si>
    <t>HL70533</t>
  </si>
  <si>
    <t>Error: The ID of the patient, order, etc., was not found. Used for transactions other than additions, e.g., transfer of a non-existent patient.</t>
  </si>
  <si>
    <t>Duplicate key identifier</t>
  </si>
  <si>
    <t>Error: The ID of the patient, order, etc., already exists. Used in response to addition transactions (Admit, New Order, etc.).</t>
  </si>
  <si>
    <t>Application record locked</t>
  </si>
  <si>
    <t>Error: The transaction could not be performed at the application storage level, e.g., database locked.</t>
  </si>
  <si>
    <t>Application internal error</t>
  </si>
  <si>
    <t>Error: A catchall for internal errors not explicitly covered by other codes.</t>
  </si>
  <si>
    <t>Field length error</t>
  </si>
  <si>
    <t>Error: There was an error related to the length of the data.</t>
  </si>
  <si>
    <t>Error: An error as been encountered where the application cannot manage the number of segments sent, although they are within the definition of the implementation guide.</t>
  </si>
  <si>
    <t>Rejection: The ID of the patient, order, etc., was not found. Used for transactions other than additions, e.g., transfer of a non-existent patient.</t>
  </si>
  <si>
    <t>Rejection: The ID of the patient, order, etc., already exists. Used in response to addition transactions (Admit, New Order, etc.).</t>
  </si>
  <si>
    <t>Rejection: The transaction could not be performed at the application storage level, e.g., database locked.</t>
  </si>
  <si>
    <t>Application internal Rejection</t>
  </si>
  <si>
    <t>Rejection: A catchall for internal errors not explicitly covered by other codes.</t>
  </si>
  <si>
    <t>Field length Rejection</t>
  </si>
  <si>
    <t>Rejection: There was a rejection related to the length of the data.</t>
  </si>
  <si>
    <t xml:space="preserve">Rejection: A fatal error related to cardinality has occurred, although they are within the definition of the implementation guide.
</t>
  </si>
  <si>
    <t>PRT-4</t>
  </si>
  <si>
    <t>Participation</t>
  </si>
  <si>
    <t>HL70912_USL</t>
  </si>
  <si>
    <t>Admitting Provider</t>
  </si>
  <si>
    <t>HL70912</t>
  </si>
  <si>
    <t>(HL7 base comment)PV1-17 Admitting doctor</t>
  </si>
  <si>
    <t>AI</t>
  </si>
  <si>
    <t>Assistant/Alternate Interpreter</t>
  </si>
  <si>
    <t>AP</t>
  </si>
  <si>
    <t>Administering Provider</t>
  </si>
  <si>
    <t>(HL7 base comment)RXA-10 Administering Provider</t>
  </si>
  <si>
    <t>ARI</t>
  </si>
  <si>
    <t>Assistant Result Interpreter</t>
  </si>
  <si>
    <t>AT</t>
  </si>
  <si>
    <t>Attending Provider</t>
  </si>
  <si>
    <t>(HL7 base comment)PV1-7 Attending doctor</t>
  </si>
  <si>
    <t>AUT</t>
  </si>
  <si>
    <t>AUT Author/Event Initiator</t>
  </si>
  <si>
    <t>(HL7 base comment)ORC-19 Action By</t>
  </si>
  <si>
    <t>CP</t>
  </si>
  <si>
    <t>Consulting Provider</t>
  </si>
  <si>
    <t>DP</t>
  </si>
  <si>
    <t>Dispensing Provider</t>
  </si>
  <si>
    <t>(HL7 base comment)RXD-10 Dispensing Provider</t>
  </si>
  <si>
    <t>EP</t>
  </si>
  <si>
    <t>Entering Provider (probably not the same as transcriptionist)</t>
  </si>
  <si>
    <t>(HL7 base comment)ORC-10 Entered By</t>
  </si>
  <si>
    <t>EQUIP</t>
  </si>
  <si>
    <t>Equipment</t>
  </si>
  <si>
    <t>FHCP</t>
  </si>
  <si>
    <t>Family Health Care Professional</t>
  </si>
  <si>
    <t>MDIR</t>
  </si>
  <si>
    <t>Medical Director</t>
  </si>
  <si>
    <t>(HL7 base comment)OBX-25 Performing Organization Medical Director</t>
  </si>
  <si>
    <t>OP</t>
  </si>
  <si>
    <t>Ordering Provider</t>
  </si>
  <si>
    <t>(HL7 base comment)ORC-12 Ordering Provider, OBR-16 Ordering Provider, RXO-14 Ordering Provider's DEA Number, RXE-13 Ordering Provider's DEA Number, ORC-24 Ordering Provider Address</t>
  </si>
  <si>
    <t>PB</t>
  </si>
  <si>
    <t>Packed by</t>
  </si>
  <si>
    <t>PI</t>
  </si>
  <si>
    <t>Primary Interpreter</t>
  </si>
  <si>
    <t>PO</t>
  </si>
  <si>
    <t>Performing Organization</t>
  </si>
  <si>
    <t>POMD</t>
  </si>
  <si>
    <t>Performing Organization Medical Director</t>
  </si>
  <si>
    <t>PP</t>
  </si>
  <si>
    <t>Primary Care Provider</t>
  </si>
  <si>
    <t>PRI</t>
  </si>
  <si>
    <t>Principal Result Interpreter</t>
  </si>
  <si>
    <t>RCT</t>
  </si>
  <si>
    <t>Results Copies To</t>
  </si>
  <si>
    <t>Responsible Observer</t>
  </si>
  <si>
    <t>(HL7 base comment)OBX-16 Responsible Observer</t>
  </si>
  <si>
    <t>Referring Provider</t>
  </si>
  <si>
    <t>(HL7 base comment)PV1-8 Referring doctor</t>
  </si>
  <si>
    <t>RT</t>
  </si>
  <si>
    <t>Referred to Provider</t>
  </si>
  <si>
    <t>SB</t>
  </si>
  <si>
    <t>Send by</t>
  </si>
  <si>
    <t>Specimen Collector</t>
  </si>
  <si>
    <t>(HL7 base comment)OBR-10 Collector Identifier</t>
  </si>
  <si>
    <t>TN</t>
  </si>
  <si>
    <t>Technician</t>
  </si>
  <si>
    <t>TR</t>
  </si>
  <si>
    <t>Transcriptionist</t>
  </si>
  <si>
    <t>VP</t>
  </si>
  <si>
    <t>Verifying Provider</t>
  </si>
  <si>
    <t>(HL7 base comment)ORC-11 Verified By</t>
  </si>
  <si>
    <t>WAY</t>
  </si>
  <si>
    <t>Waypoint</t>
  </si>
  <si>
    <t>WAYR</t>
  </si>
  <si>
    <t>Waypoint Recipient</t>
  </si>
  <si>
    <t>OS</t>
  </si>
  <si>
    <t>Outside Site(s) Where Observation May Be Performed</t>
  </si>
  <si>
    <t>OBR-13</t>
  </si>
  <si>
    <t>Relevant Clinical Information</t>
  </si>
  <si>
    <t>HL70916_USL</t>
  </si>
  <si>
    <t>Patient was fasting prior to the procedure</t>
  </si>
  <si>
    <t>HL70916</t>
  </si>
  <si>
    <t>NF</t>
  </si>
  <si>
    <t>The patient indicated they did not fast prior to the procedure</t>
  </si>
  <si>
    <t>NG</t>
  </si>
  <si>
    <t>Not given - patient was asked at the time of the procedure</t>
  </si>
  <si>
    <t>FNA</t>
  </si>
  <si>
    <t>Fasting not asked of the patient at time of procedure</t>
  </si>
  <si>
    <t>OBX-29</t>
  </si>
  <si>
    <t>Observation Type</t>
  </si>
  <si>
    <t>HL70936_USL</t>
  </si>
  <si>
    <t>SCI</t>
  </si>
  <si>
    <t>Supporting Clinical Information</t>
  </si>
  <si>
    <t>HL70936</t>
  </si>
  <si>
    <t>RSLT</t>
  </si>
  <si>
    <t>Result</t>
  </si>
  <si>
    <t>QST</t>
  </si>
  <si>
    <t>Question</t>
  </si>
  <si>
    <t>OBX-30</t>
  </si>
  <si>
    <t>Observation Sub-Type</t>
  </si>
  <si>
    <t>HL70937_USL</t>
  </si>
  <si>
    <t>AOE</t>
  </si>
  <si>
    <t>Ask at Order Entry</t>
  </si>
  <si>
    <t>HL70937</t>
  </si>
  <si>
    <t>Ask at Specimen Collection</t>
  </si>
  <si>
    <t>UNSP</t>
  </si>
  <si>
    <t>Unspecified</t>
  </si>
  <si>
    <t>OBX-3</t>
  </si>
  <si>
    <t>Observation Identifier</t>
  </si>
  <si>
    <t>Logical Observation Identification Name and Codes (LOINC) and/or Local Codes</t>
  </si>
  <si>
    <t>&lt;ANY&gt;</t>
  </si>
  <si>
    <t>Logical Observation Identifiers Names and Codes</t>
  </si>
  <si>
    <t>OBR-4</t>
  </si>
  <si>
    <t>Universal Service Identifier</t>
  </si>
  <si>
    <t>LOINC</t>
  </si>
  <si>
    <t>SPM-4</t>
  </si>
  <si>
    <t>Specimen Type</t>
  </si>
  <si>
    <t>SNOMED CT and/or HL70487_USL</t>
  </si>
  <si>
    <t>&lt;ANY&gt;specimen</t>
  </si>
  <si>
    <t>specimen hierarchy</t>
  </si>
  <si>
    <t>SCT</t>
  </si>
  <si>
    <t>OBX-6</t>
  </si>
  <si>
    <t>Units</t>
  </si>
  <si>
    <t>UCUM</t>
  </si>
  <si>
    <t>Unified Code for Units of Measure</t>
  </si>
  <si>
    <t>DG1-3</t>
  </si>
  <si>
    <t>Diagnosis Code - DG1</t>
  </si>
  <si>
    <t>ICD-9CM ICD-10CM</t>
  </si>
  <si>
    <t>PID-11.7</t>
  </si>
  <si>
    <t>Address Type</t>
  </si>
  <si>
    <t>HL70190_USL</t>
  </si>
  <si>
    <t>Current Or Temporary</t>
  </si>
  <si>
    <t>HL70190</t>
  </si>
  <si>
    <t>Home</t>
  </si>
  <si>
    <t>L</t>
  </si>
  <si>
    <t>Legal Address</t>
  </si>
  <si>
    <t>Mailing</t>
  </si>
  <si>
    <t>Office</t>
  </si>
  <si>
    <t>Permanent</t>
  </si>
  <si>
    <t>NK1-4.7</t>
  </si>
  <si>
    <t>Firm/Business</t>
  </si>
  <si>
    <t>EI_02.4</t>
  </si>
  <si>
    <t>Universal ID Type</t>
  </si>
  <si>
    <t>HL70301_USL</t>
  </si>
  <si>
    <t>DNS</t>
  </si>
  <si>
    <t>An Internet host name, in accordance with RFC 1035; or an IP address. Either in ASCII or as integers, with periods between components (“dotted” notation).</t>
  </si>
  <si>
    <t>HL70301</t>
  </si>
  <si>
    <t>EUI64</t>
  </si>
  <si>
    <t>IEEE 64-bit Extended Unique Identifier is comprised of a 24-bit company identifier and a 40-bit instance identifier. The value shall be formatted as 16 ASCII HEX digits, for example, “AABBCC1122334455”. The 24-bit company identifier, formally known as Organizationally Unique Identifier (OUI-24), is guaranteed to be globally unique. The 40-bit extensions are assigned by manufacturers. This identifier is often used in equipment interfaces (e.g., “MAC” address format for IPv4 &amp; IPv6). [See http://standards.ieee.org/regauth/oui/tutorials/EUI64.html for a detailed explanation of the format.]</t>
  </si>
  <si>
    <t>OUI-24 values are administered by the IEEE Registration Authority.</t>
  </si>
  <si>
    <t>CLIA</t>
  </si>
  <si>
    <t>Clinical Laboratory Improvement Amendments. Allows for the ability to designate organization identifier as a “CLIA” assigned number (for labs)</t>
  </si>
  <si>
    <t>CLIP</t>
  </si>
  <si>
    <t>Clinical laboratory Improvement Program. Allows for the ability to designate organization identifier as a “CLIP” assigned number (for labs). Used by US Department of Defense.</t>
  </si>
  <si>
    <t>GUID</t>
  </si>
  <si>
    <t>Same as UUID.</t>
  </si>
  <si>
    <t>Retained for backward compatibility only as of v2.7; use UUID instead.</t>
  </si>
  <si>
    <t>HCD</t>
  </si>
  <si>
    <t>The CEN Healthcare Coding Scheme Designator</t>
  </si>
  <si>
    <t>Retained for backward compatibility only as of v2.7; does not identify Assigning Authorities.</t>
  </si>
  <si>
    <t>HL7</t>
  </si>
  <si>
    <t>HL7 registration schemes</t>
  </si>
  <si>
    <t>Retained for backward compatibility only as of v2.7; HL7 assigns ISO OIDs for Assigning Authorities.</t>
  </si>
  <si>
    <t>An International Standards Organization Object Identifier (OID), in accordance with ISO/IEC 8824. Formatted as decimal digits separated by periods; recommended limit of 64 characters</t>
  </si>
  <si>
    <t>Retained for backward compatibility only as of v2.7; equivalent to a locally defined entity identifier scheme; use L. M, or N instead.</t>
  </si>
  <si>
    <t>URI</t>
  </si>
  <si>
    <t>Uniform Resource Identifier</t>
  </si>
  <si>
    <t>UUID</t>
  </si>
  <si>
    <t>The DCE Universal Unique Identifier, in accordance with RFC 4122. Recommended format is 32 hexadecimal digits separated by hyphens, in the digit grouping 8-4-4-4-12</t>
  </si>
  <si>
    <t>x400</t>
  </si>
  <si>
    <t>An X.400 MHS identifier. Recommended format is in accordance with RFC 1649</t>
  </si>
  <si>
    <t>x500</t>
  </si>
  <si>
    <t>An X.500 directory name</t>
  </si>
  <si>
    <t>CEN</t>
  </si>
  <si>
    <t>The CEN Healthcare Coding Scheme Designator. (Identifiers used in DICOM follow this assignment scheme.)</t>
  </si>
  <si>
    <t>L,M,N</t>
  </si>
  <si>
    <t>These are reserved for locally defined coding schemes.</t>
  </si>
  <si>
    <t>Random</t>
  </si>
  <si>
    <t xml:space="preserve">Usually a base64 encoded string of random bits.
The uniqueness depends on the length of the bits. Mail systems often generate ASCII string _unique names from a combination of random bits and system names. Obviously, such identifiers will not be constrained to the base64 character set.
</t>
  </si>
  <si>
    <t>NPI</t>
  </si>
  <si>
    <t>National Provider Identifier</t>
  </si>
  <si>
    <t>Will need to be added to HL70301 for v2.10</t>
  </si>
  <si>
    <t>CAP</t>
  </si>
  <si>
    <t>College of American Pathology Identifier</t>
  </si>
  <si>
    <t>HD_02.3</t>
  </si>
  <si>
    <t/>
  </si>
  <si>
    <t>NW</t>
  </si>
  <si>
    <t>1</t>
  </si>
  <si>
    <t>2</t>
  </si>
  <si>
    <t>3</t>
  </si>
  <si>
    <t>4</t>
  </si>
  <si>
    <t>100</t>
  </si>
  <si>
    <t>101</t>
  </si>
  <si>
    <t>102</t>
  </si>
  <si>
    <t>103</t>
  </si>
  <si>
    <t>104</t>
  </si>
  <si>
    <t>198</t>
  </si>
  <si>
    <t>199</t>
  </si>
  <si>
    <t>200</t>
  </si>
  <si>
    <t>201</t>
  </si>
  <si>
    <t>202</t>
  </si>
  <si>
    <t>203</t>
  </si>
  <si>
    <t>298</t>
  </si>
  <si>
    <t>299</t>
  </si>
  <si>
    <t>999</t>
  </si>
  <si>
    <t>0</t>
  </si>
  <si>
    <t>105</t>
  </si>
  <si>
    <t>204</t>
  </si>
  <si>
    <t>205</t>
  </si>
  <si>
    <t>Original mode: Application Reject - Enhanced mode: Application acknowledgment: Reject</t>
  </si>
  <si>
    <t>Subsequent screen - required by law</t>
  </si>
  <si>
    <t>Panel</t>
  </si>
  <si>
    <t>Panel LOINC</t>
  </si>
  <si>
    <t>Segment</t>
  </si>
  <si>
    <t>Sequence</t>
  </si>
  <si>
    <t>Cardinality</t>
  </si>
  <si>
    <t>Value Set</t>
  </si>
  <si>
    <t>Description/Comments</t>
  </si>
  <si>
    <t>Field Separator</t>
  </si>
  <si>
    <t>[1..1]</t>
  </si>
  <si>
    <t>Encoding Characters</t>
  </si>
  <si>
    <t>Constrained to the literal values ‘^~\&amp;’ or ‘^~\&amp;#’, always appearing in the same order.</t>
  </si>
  <si>
    <t>Varies</t>
  </si>
  <si>
    <t>[0..1]</t>
  </si>
  <si>
    <t>GU data type: HD_01 NG data type: HD_02</t>
  </si>
  <si>
    <t>GU data type: HD_01 NG data type: HD_02
If acknowledgments are in use, this facility will receive any related acknowledgment message.</t>
  </si>
  <si>
    <t>LOI_NDBS_Component usage: R, cardinality: 1..1 All other profiles usage: RE, cardinality 0..1
GU data type: HD_01 NG data type: HD_02
If acknowledgments are in use, this facility originates any related acknowledgment message.</t>
  </si>
  <si>
    <t>Date/Time Of Message</t>
  </si>
  <si>
    <t>LAB_TO_Component Data Type: TS_11 All other components Data Type: TS_10
If the time zone offset is included in MSH-7 (Date/Time Of Message) it becomes the default time zone for the message instance and applies to all other date/time fields in that same message instance where a time zone offset is not valued, except as otherwise indicated through the use of the LAB_TO_Component profile as defined in Section 4.2.1.10 in MSH-21 (Message Profile Identifier).</t>
  </si>
  <si>
    <t>Security</t>
  </si>
  <si>
    <t>Message Type</t>
  </si>
  <si>
    <t>MSG_01</t>
  </si>
  <si>
    <t>Message Control ID</t>
  </si>
  <si>
    <t>String that identifies the message instance from the sending application. Example formats for message control IDs include GUID, timestamp plus sequence number, OID plus sequence number or sequence number. The important point is that care must be taken to ensure that the message control id is unique within the system originating the message.</t>
  </si>
  <si>
    <t>Processing ID</t>
  </si>
  <si>
    <t>PT_01</t>
  </si>
  <si>
    <t>VID_01</t>
  </si>
  <si>
    <t>HL7 version number used to interpret format and content of the message. Constrained to the literal value ‘2.5.1’.</t>
  </si>
  <si>
    <t>Sequence Number</t>
  </si>
  <si>
    <t>LOI_NDBS_Component usage: X All others usage: O</t>
  </si>
  <si>
    <t>Continuation Pointer</t>
  </si>
  <si>
    <t>ID</t>
  </si>
  <si>
    <t>The value set constraints are described in Sections 5.3.2 for the OML, and 5.3.4 for the Accept Acknowledgement, and 5.3.3 for the Application Acknowledgment.</t>
  </si>
  <si>
    <t>Country Code</t>
  </si>
  <si>
    <t>Character Set</t>
  </si>
  <si>
    <t>Principal Language Of Message</t>
  </si>
  <si>
    <t>Alternate Character Set Handling Scheme</t>
  </si>
  <si>
    <t>Message Profile Identifier</t>
  </si>
  <si>
    <t>EI_01</t>
  </si>
  <si>
    <t>[1..*]</t>
  </si>
  <si>
    <t>The sender asserts that the message conforms to a given profile and/or valid combination of components.</t>
  </si>
  <si>
    <t>X</t>
  </si>
  <si>
    <t>Excluded for this Implementation Guide, see Section 1.3.1.</t>
  </si>
  <si>
    <t>CWE_02</t>
  </si>
  <si>
    <t>C(RE/O)</t>
  </si>
  <si>
    <t>Set ID – PID</t>
  </si>
  <si>
    <t>SI</t>
  </si>
  <si>
    <t>Constrained to the literal value ‘1’.</t>
  </si>
  <si>
    <t>Patient ID</t>
  </si>
  <si>
    <t>Patient Identifier List</t>
  </si>
  <si>
    <t>GU data type: CX_01 NG data type: CX_02</t>
  </si>
  <si>
    <t>Alternate Patient ID – PID</t>
  </si>
  <si>
    <t>Patient Name</t>
  </si>
  <si>
    <t>LOI_NDBS_Component datatype: XPN_03, comment: It is required that the name on the blood spot card matches the name sent in the HL7 message.
In the special case that an infant has not yet received a first or middle name at time of screening, we recommend submitters use the literal “BabyBoy” or “BabyGirl” for the first name.
For unknown last name just use ‘Doe’. All other Profiles datatype XPN_01</t>
  </si>
  <si>
    <t>Mother’s Maiden Name</t>
  </si>
  <si>
    <t>XPN_01</t>
  </si>
  <si>
    <t>PH Component Usage: ‘RE’ All other profiles Usage: ‘O’</t>
  </si>
  <si>
    <t>Date/Time of Birth</t>
  </si>
  <si>
    <t>LAB_NB_Component data type: TS_02 or TS_03 LOI_NDBS_Component data type: TS_06 or TS_07
LOI_NDBS_Component comment: For the purpose of NDBS, the newborn's birth date/time shall be fully specified to the minute, if known, in PID-7 (Date of Birth).
All other profiles data type: TS_01</t>
  </si>
  <si>
    <t>IS</t>
  </si>
  <si>
    <t>Patient’s gender.</t>
  </si>
  <si>
    <t>Patient Alias</t>
  </si>
  <si>
    <t>[0..*]</t>
  </si>
  <si>
    <t>Note that state and/or national regulations may dictate other behaviors. The PID-10 (Race) value is provided for demographic/billing purposes, not clinical use.
If race is unknown this field should be left blank.</t>
  </si>
  <si>
    <t>Patient Address</t>
  </si>
  <si>
    <t>XAD_01</t>
  </si>
  <si>
    <t>C(R/RE)</t>
  </si>
  <si>
    <t>LOI_NDBS_Component data type: XAD_02 All other Profiles data type: XAD_01
Condition Predicate: If PV1-20.1 (Financial Class.Financial Class Code) is valued ‘T’ (third party).</t>
  </si>
  <si>
    <t>County Code</t>
  </si>
  <si>
    <t>Phone Number – Home</t>
  </si>
  <si>
    <t>PH Component Usage: ‘RE’ All other profiles Usage: ‘O’
LOI_NDBS_Component datatype: XTN_03 All other Profiles datatype: XTN_01</t>
  </si>
  <si>
    <t>Phone Number – Business</t>
  </si>
  <si>
    <t>XTN_01</t>
  </si>
  <si>
    <t>PH Component Usage: ‘RE’ LOI_NDBS_Component usage: X All other profiles Usage: ‘O’</t>
  </si>
  <si>
    <t>Primary Language</t>
  </si>
  <si>
    <t>Marital Status</t>
  </si>
  <si>
    <t>Religion</t>
  </si>
  <si>
    <t>Patient Account Number</t>
  </si>
  <si>
    <t>SSN Number – Patient</t>
  </si>
  <si>
    <t>Driver’s License Number – Patient</t>
  </si>
  <si>
    <t>Mother’s Identifier</t>
  </si>
  <si>
    <t>Note that state and/or national regulations may dictate other behaviors.
The PID-22 (Ethnic Group) value is provided for demographic/billing purposes, not clinical use.
If ethnicity is unknown this field should be left blank.</t>
  </si>
  <si>
    <t>Birth Place</t>
  </si>
  <si>
    <t>Multiple Birth Indicator</t>
  </si>
  <si>
    <t>LOI_NDBS_Component usage: RE, cardinality: 0..1, data type: ID, Value Set HL70136_USL
All others usage: O</t>
  </si>
  <si>
    <t>Birth Order</t>
  </si>
  <si>
    <t>LOI_NDBS_Component usage: RE, cardinality: 0..1, datatype: NM All others usage: O</t>
  </si>
  <si>
    <t>Citizenship</t>
  </si>
  <si>
    <t>Veterans Military Status</t>
  </si>
  <si>
    <t>Nationality</t>
  </si>
  <si>
    <t>Patient Death Date and Time</t>
  </si>
  <si>
    <t>TS_03</t>
  </si>
  <si>
    <t>Condition Predicate: If PID-30 (Patient Death Indicator) is valued ‘Y’. LOI_NDBS_Component data type: TS_06 or TS_07
All other Profiles data type: TS_03</t>
  </si>
  <si>
    <t>Identity Unknown Indicator</t>
  </si>
  <si>
    <t>Identity Reliability Code</t>
  </si>
  <si>
    <t>Last Update Date/Time</t>
  </si>
  <si>
    <t>Last Update Facility</t>
  </si>
  <si>
    <t>Species Code</t>
  </si>
  <si>
    <t>Breed Code</t>
  </si>
  <si>
    <t>Strain</t>
  </si>
  <si>
    <t>Production Class Code</t>
  </si>
  <si>
    <t>Tribal Citizenship</t>
  </si>
  <si>
    <t>NK1</t>
  </si>
  <si>
    <t>Set ID - NK1</t>
  </si>
  <si>
    <t>Name</t>
  </si>
  <si>
    <t>XPN_03</t>
  </si>
  <si>
    <t>LOI_NDBS_Component usage: R, cardinality 1..1
All other Profiles usage: C(R/O) with Condition Predicate: If NK1-13 (Organization Name – NK1) is not valued. , cardinality 0..1</t>
  </si>
  <si>
    <t>LOI_NDBS_Comment: This is primarily intended for information on the baby’s birth mother, if that is not available, provide information for the person responsible for the baby.</t>
  </si>
  <si>
    <t>Address</t>
  </si>
  <si>
    <t>[0..2]</t>
  </si>
  <si>
    <t>LOI_NDBS_Component data type: XAD_02 All other Profiles data type: XAD_01</t>
  </si>
  <si>
    <t>Phone Number</t>
  </si>
  <si>
    <t>[0..4]</t>
  </si>
  <si>
    <t>LOI_NDBS_Component data type: XTN_02 All other Profiles datatype: XTN_01</t>
  </si>
  <si>
    <t>Business Phone Number</t>
  </si>
  <si>
    <t>Start Date</t>
  </si>
  <si>
    <t>End Date</t>
  </si>
  <si>
    <t>Next of Kin / Associated Parties Job Title</t>
  </si>
  <si>
    <t>Next of Kin / Associated Parties Job Code/Class</t>
  </si>
  <si>
    <t>JCC_01</t>
  </si>
  <si>
    <t>C(R/O)</t>
  </si>
  <si>
    <t>Condition Predicate: If NK1-7.1 (Contact Role.Identifier) is ‘E’ (employer).</t>
  </si>
  <si>
    <t>Next of Kin / Associated Parties Employee Number</t>
  </si>
  <si>
    <t>Organization Name - NK1</t>
  </si>
  <si>
    <t>C(R/X)</t>
  </si>
  <si>
    <t>Condition Predicate: If NK1-2 (Name) is not valued. GU data type: XON_01
NG data type: XON_02</t>
  </si>
  <si>
    <t>LOI_NDBS_Component usage: R, cardinality: 1..1, data type: TS_
All others usage: O</t>
  </si>
  <si>
    <t>Living Dependency</t>
  </si>
  <si>
    <t>Ambulatory Status</t>
  </si>
  <si>
    <t>Living Arrangement</t>
  </si>
  <si>
    <t>Publicity Code</t>
  </si>
  <si>
    <t>Protection Indicator</t>
  </si>
  <si>
    <t>Student Indicator</t>
  </si>
  <si>
    <t>Mother's Maiden Name</t>
  </si>
  <si>
    <t>Contact Reason</t>
  </si>
  <si>
    <t>Contact Person's Name</t>
  </si>
  <si>
    <t>XPN_02</t>
  </si>
  <si>
    <t>PH Component Usage: ‘C(RE/X)’
Condition Predicate: If NK1-13 (Organization Name - NK1) is valued.
LOI_NDBS_Component usage: X All other profiles Usage: ‘O’</t>
  </si>
  <si>
    <t>Contact Person's Telephone Number</t>
  </si>
  <si>
    <t>Contact Person's Address</t>
  </si>
  <si>
    <t>PH Component Usage: ‘C(RE/X)’
Condition Predicate: If NK1-13 (Organization Name - NK1) is valued.
All other profiles Usage: ‘O’</t>
  </si>
  <si>
    <t>Next of Kin/Associated Party's Identifiers</t>
  </si>
  <si>
    <t>Job Status</t>
  </si>
  <si>
    <t>Handicap</t>
  </si>
  <si>
    <t>Contact Person Social Security Number</t>
  </si>
  <si>
    <t>Next of Kin Birth Place</t>
  </si>
  <si>
    <t>VIP Indicator</t>
  </si>
  <si>
    <t>PV1</t>
  </si>
  <si>
    <t>Set ID - PV1</t>
  </si>
  <si>
    <t>Assigned Patient Location</t>
  </si>
  <si>
    <t>Admission Type</t>
  </si>
  <si>
    <t>Preadmit Number</t>
  </si>
  <si>
    <t>Prior Patient Location</t>
  </si>
  <si>
    <t>Attending Doctor</t>
  </si>
  <si>
    <t>Referring Doctor</t>
  </si>
  <si>
    <t>Consulting Doctor</t>
  </si>
  <si>
    <t>Hospital Service</t>
  </si>
  <si>
    <t>Temporary Location</t>
  </si>
  <si>
    <t>Preadmit Test Indicator</t>
  </si>
  <si>
    <t>Re-admission Indicator</t>
  </si>
  <si>
    <t>Admit Source</t>
  </si>
  <si>
    <t>Admitting Doctor</t>
  </si>
  <si>
    <t>Patient Type</t>
  </si>
  <si>
    <t>Visit Number</t>
  </si>
  <si>
    <t>FC</t>
  </si>
  <si>
    <t>Charge Price Indicator</t>
  </si>
  <si>
    <t>Condition Predicate: If PV1-20.1 (Financial Class.Financial Class Code) is not valued ‘T’ (Third Party).</t>
  </si>
  <si>
    <t>Credit Rating</t>
  </si>
  <si>
    <t>Contract Code</t>
  </si>
  <si>
    <t>Contract Effective Date</t>
  </si>
  <si>
    <t>Contract Amount</t>
  </si>
  <si>
    <t>Contract Period</t>
  </si>
  <si>
    <t>Interest Code</t>
  </si>
  <si>
    <t>Transfer to Bad Debt Code</t>
  </si>
  <si>
    <t>Transfer to Bad Debt Date</t>
  </si>
  <si>
    <t>Bad Debt Agency Code</t>
  </si>
  <si>
    <t>Bad Debt Transfer Amount</t>
  </si>
  <si>
    <t>Bad Debt Recovery Amount</t>
  </si>
  <si>
    <t>Delete Account Indicator</t>
  </si>
  <si>
    <t>Delete Account Date</t>
  </si>
  <si>
    <t>Discharge Disposition</t>
  </si>
  <si>
    <t>Discharged to Location</t>
  </si>
  <si>
    <t>Diet Type</t>
  </si>
  <si>
    <t>Servicing Facility</t>
  </si>
  <si>
    <t>Bed Status</t>
  </si>
  <si>
    <t>Account Status</t>
  </si>
  <si>
    <t>Pending Location</t>
  </si>
  <si>
    <t>Prior Temporary Location</t>
  </si>
  <si>
    <t>Admit Date/Time</t>
  </si>
  <si>
    <t>Discharge Date/Time</t>
  </si>
  <si>
    <t>Current Patient Balance</t>
  </si>
  <si>
    <t>Total Charges</t>
  </si>
  <si>
    <t>Total Adjustments</t>
  </si>
  <si>
    <t>Total Payments</t>
  </si>
  <si>
    <t>Alternate Visit ID</t>
  </si>
  <si>
    <t>Visit Indicator</t>
  </si>
  <si>
    <t>Other Healthcare Provider</t>
  </si>
  <si>
    <t>IN1</t>
  </si>
  <si>
    <t>Set ID - IN1</t>
  </si>
  <si>
    <t>Insurance Company ID</t>
  </si>
  <si>
    <t>Insurance Company Name</t>
  </si>
  <si>
    <t>XON_03</t>
  </si>
  <si>
    <t>Insurance Company Address</t>
  </si>
  <si>
    <t>Insurance Co Contact Person</t>
  </si>
  <si>
    <t>Insurance Co Phone Number</t>
  </si>
  <si>
    <t>Group Number</t>
  </si>
  <si>
    <t>Group Name</t>
  </si>
  <si>
    <t>Insured’s Group Emp ID</t>
  </si>
  <si>
    <t>Insured’s Group Emp Name</t>
  </si>
  <si>
    <t>Condition Predicate: If IN1-31 (Type of Agreement Code) is valued ‘W’ (Workman's Comp).
GU data type: XON_01 NG data type: XON_02</t>
  </si>
  <si>
    <t>Plan Effective Date</t>
  </si>
  <si>
    <t>Plan Expiration Date</t>
  </si>
  <si>
    <t>Authorization Information</t>
  </si>
  <si>
    <t>Plan Type</t>
  </si>
  <si>
    <t>Name Of Insured</t>
  </si>
  <si>
    <t>Insured’s Date Of Birth</t>
  </si>
  <si>
    <t>TS_01</t>
  </si>
  <si>
    <t>Insured’s Address</t>
  </si>
  <si>
    <t>Assignment Of Benefits</t>
  </si>
  <si>
    <t>Coordination Of Benefits</t>
  </si>
  <si>
    <t>Coord Of Ben. Priority</t>
  </si>
  <si>
    <t>Notice Of Admission Flag</t>
  </si>
  <si>
    <t>Notice Of Admission Date</t>
  </si>
  <si>
    <t>Report Of Eligibility Flag</t>
  </si>
  <si>
    <t>Report Of Eligibility Date</t>
  </si>
  <si>
    <t>Release Information Code</t>
  </si>
  <si>
    <t>Pre-Admit Cert (PAC)</t>
  </si>
  <si>
    <t>Verification Date/Time</t>
  </si>
  <si>
    <t>Verification By</t>
  </si>
  <si>
    <t>Billing Status</t>
  </si>
  <si>
    <t>Lifetime Reserve Days</t>
  </si>
  <si>
    <t>Delay Before L.R. Day</t>
  </si>
  <si>
    <t>Company Plan Code</t>
  </si>
  <si>
    <t>Policy Number</t>
  </si>
  <si>
    <t>Policy Deductible</t>
  </si>
  <si>
    <t>Policy Limit - Amount</t>
  </si>
  <si>
    <t>Policy Limit - Days</t>
  </si>
  <si>
    <t>Room Rate - Semi-Private</t>
  </si>
  <si>
    <t>Room Rate - Private</t>
  </si>
  <si>
    <t>Insured’s Employment Status</t>
  </si>
  <si>
    <t>Insured’s Administrative Sex</t>
  </si>
  <si>
    <t>Insured’s Employer’s Address</t>
  </si>
  <si>
    <t>Verification Status</t>
  </si>
  <si>
    <t>Prior Insurance Plan ID</t>
  </si>
  <si>
    <t>Coverage Type</t>
  </si>
  <si>
    <t>Insured’s ID Number</t>
  </si>
  <si>
    <t>Signature Code</t>
  </si>
  <si>
    <t>Signature Code Date</t>
  </si>
  <si>
    <t>Insured’s Birth Place</t>
  </si>
  <si>
    <t>GT1</t>
  </si>
  <si>
    <t>Set ID - GT1</t>
  </si>
  <si>
    <t>Guarantor Number</t>
  </si>
  <si>
    <t>Guarantor Name</t>
  </si>
  <si>
    <t>Beginning with Version 2.3, if the guarantor is an organization, send a null value ("") in GT1-3 (Guarantor Name) and put the organization name in GT1-21 (Guarantor Organization Name). Either Guarantor Name or Guarantor Organization Name is required.</t>
  </si>
  <si>
    <t>Guarantor Spouse Name</t>
  </si>
  <si>
    <t>Guarantor Address</t>
  </si>
  <si>
    <t>Guarantor Ph Num – Home</t>
  </si>
  <si>
    <t>Guarantor Ph Num – Business</t>
  </si>
  <si>
    <t>Guarantor Date/Time Of Birth</t>
  </si>
  <si>
    <t>Guarantor Administrative Sex</t>
  </si>
  <si>
    <t>Guarantor Type</t>
  </si>
  <si>
    <t>Guarantor SSN</t>
  </si>
  <si>
    <t>Guarantor Date - Begin</t>
  </si>
  <si>
    <t>Guarantor Date - End</t>
  </si>
  <si>
    <t>Guarantor Priority</t>
  </si>
  <si>
    <t>Guarantor Employer Name</t>
  </si>
  <si>
    <t>Guarantor Employer Address</t>
  </si>
  <si>
    <t>Guarantor Employer Phone Number</t>
  </si>
  <si>
    <t>Guarantor Employee ID Number</t>
  </si>
  <si>
    <t>Guarantor Employment Status</t>
  </si>
  <si>
    <t>Guarantor Organization Name</t>
  </si>
  <si>
    <t>Beginning with Version 2.3, if the guarantor is a person, send a null value ("") in GT1-21 (Guarantor Organization Name) and put the person name in GT1-3 (Guarantor Name). Either guarantor person name or guarantor organization name is required.
GU data type: XON_01 NG data type: XON_02</t>
  </si>
  <si>
    <t>Guarantor Billing Hold Flag</t>
  </si>
  <si>
    <t>Guarantor Credit Rating Code</t>
  </si>
  <si>
    <t>Guarantor Death Date And Time</t>
  </si>
  <si>
    <t>Guarantor Death Flag</t>
  </si>
  <si>
    <t>Guarantor Charge Adjustment Code</t>
  </si>
  <si>
    <t>Guarantor Household Annual Income</t>
  </si>
  <si>
    <t>Guarantor Household Size</t>
  </si>
  <si>
    <t>Guarantor Employer ID Number</t>
  </si>
  <si>
    <t>Guarantor Marital Status Code</t>
  </si>
  <si>
    <t>Guarantor Hire Effective Date</t>
  </si>
  <si>
    <t>Employment Stop Date</t>
  </si>
  <si>
    <t>Contact Person’s Name</t>
  </si>
  <si>
    <t>Contact Person’s Telephone Number</t>
  </si>
  <si>
    <t>Contact Relationship</t>
  </si>
  <si>
    <t>Job Title</t>
  </si>
  <si>
    <t>Job Code/Class</t>
  </si>
  <si>
    <t>Guarantor Employer’s Organization Name</t>
  </si>
  <si>
    <t>Guarantor Financial Class</t>
  </si>
  <si>
    <t>Guarantor Race</t>
  </si>
  <si>
    <t>Guarantor Birth Place</t>
  </si>
  <si>
    <t>ORC</t>
  </si>
  <si>
    <t>Placer Order Number</t>
  </si>
  <si>
    <t>GU data type: EI_01 NG data type: EI_02</t>
  </si>
  <si>
    <t>Filler Order Number</t>
  </si>
  <si>
    <t>Filler order number is usually not known for a new order, but may be known for cancel orders and sending application acknowledgements for new or append orders.
GU data type: EI_01 NG data type: EI_02</t>
  </si>
  <si>
    <t>Placer Group Number</t>
  </si>
  <si>
    <t>Order Status</t>
  </si>
  <si>
    <t>Response Flag</t>
  </si>
  <si>
    <t>Quantity/Timing</t>
  </si>
  <si>
    <t>Date/Time of Transaction</t>
  </si>
  <si>
    <t>LAB_TO_Component Data Type: TS_13 All other components Data Type: TS_12</t>
  </si>
  <si>
    <t>Entered By</t>
  </si>
  <si>
    <t>Verified By</t>
  </si>
  <si>
    <t>Providers should be identified using their NPI. GU data type: XCN_01
NG data type: XCN_02</t>
  </si>
  <si>
    <t>Enterer's Location</t>
  </si>
  <si>
    <t>Call Back Phone Number</t>
  </si>
  <si>
    <t>Order Effective Date/Time</t>
  </si>
  <si>
    <t>Order Control Code Reason</t>
  </si>
  <si>
    <t>Entering Organization</t>
  </si>
  <si>
    <t>Entering Device</t>
  </si>
  <si>
    <t>Action By</t>
  </si>
  <si>
    <t>Ordering Facility Name</t>
  </si>
  <si>
    <t>Ordering facilities should be identified using their NPI LOI_NDBS_Component and PH Component Usage: ‘R’, Cardinality: [1..1]
All other profiles Usage: ‘O’ GU data type: XON_01
NG data type: XON_02</t>
  </si>
  <si>
    <t>Ordering Facility Address</t>
  </si>
  <si>
    <t>PH Component Usage: ‘R’, cardinality: 1..1, datatype: XAD_01
All other profiles Usage: ‘O’</t>
  </si>
  <si>
    <t>Ordering Facility Phone Number</t>
  </si>
  <si>
    <t>PH Component Usage: ‘R’, cardinality: 1..*, data type: XTN_01
All other profiles Usage: ‘O’</t>
  </si>
  <si>
    <t>Ordering Provider Address</t>
  </si>
  <si>
    <t>Order Status Modifier</t>
  </si>
  <si>
    <t>Advanced Beneficiary Notice Override Reason</t>
  </si>
  <si>
    <t>C(X/X)</t>
  </si>
  <si>
    <t>Filler's Expected Availability Date/Time</t>
  </si>
  <si>
    <t>Confidentiality Code</t>
  </si>
  <si>
    <t>Order Type</t>
  </si>
  <si>
    <t>Enterer Authorization Mode</t>
  </si>
  <si>
    <t>Parent Universal Service Identifier</t>
  </si>
  <si>
    <t>TQ1</t>
  </si>
  <si>
    <t>Set ID - TQ1</t>
  </si>
  <si>
    <t>Quantity</t>
  </si>
  <si>
    <t>Repeat Pattern</t>
  </si>
  <si>
    <t>Explicit Time</t>
  </si>
  <si>
    <t>Relative Time and Units</t>
  </si>
  <si>
    <t>Service Duration</t>
  </si>
  <si>
    <t>Start date/time</t>
  </si>
  <si>
    <t>LAB_TO_Component Data Type: TS_07 All other components Data Type: TS_06
The start date should be the expected date the order should begin or the anticipated date when the order will be fulfilled by the patient arriving at the Patient Service Center (PSC). If this is a future order this should have a date, otherwise it may be empty. A future order is an order with a start date/time where that start date/time indicates the earliest time the specimen can be collected. Leaving this field empty would indicate that the test may be performed at the earliest available date or when the patient arrives to have specimen drawn.</t>
  </si>
  <si>
    <t>End date/time</t>
  </si>
  <si>
    <t>LAB_TO_Component Data Type: TS_07 All other components Data Type: TS_06
The latest date and time by which the specimen should be collected.</t>
  </si>
  <si>
    <t>Condition text</t>
  </si>
  <si>
    <t>Text instruction</t>
  </si>
  <si>
    <t>Conjunction</t>
  </si>
  <si>
    <t>Occurrence duration</t>
  </si>
  <si>
    <t>Total occurrence's</t>
  </si>
  <si>
    <t>Set ID - OBR</t>
  </si>
  <si>
    <t>For the first occurrence of the OBR segment in the message, the Sequence number shall be one (1), for the second occurrence, the Sequence number shall be two (2), etc.</t>
  </si>
  <si>
    <t>CWE_01</t>
  </si>
  <si>
    <t>LOINC shall be used as the standard vocabulary to identify the ordered test in OBR-4 (Universal Service Identifier) when an applicable LOINC code is available and provided by the laboratory. When no valid orderable LOINC code exists, the local code may be the only code sent.
See Section 8.1 LOINC.</t>
  </si>
  <si>
    <t>Priority – OBR</t>
  </si>
  <si>
    <t>Requested Date/Time</t>
  </si>
  <si>
    <t>Observation Date/Time</t>
  </si>
  <si>
    <t>LOI_NDBS_Component usage: R, cardinality: 1..1 All other profiles usage: RE, cardinality: 0..1 LAB_TO_Component Data Type: TS_07
All other components Data Type: TS_06
This reflects the specimen collection date/time when the test involves a specimen.
Since a test may also involve drawing specimens at different times, e.g., tolerance tests, this date/time only covers the draw of the first specimen. All other specimen collection date/times, including the first one, are communicated in the SPM segment.</t>
  </si>
  <si>
    <t>Observation End Date/Time</t>
  </si>
  <si>
    <t>C(RE/X)</t>
  </si>
  <si>
    <t>LAB_TO_Component Data Type: TS_07 All other components Data Type: TS_06
Condition Predicate: If OBR-7 (Observation Date/Time) is valued.
LOI_NDBS_Component commnet: Due to the nature of the specimen being collected, this element will never be used.</t>
  </si>
  <si>
    <t>Collection Volume</t>
  </si>
  <si>
    <t>Collector Identifier</t>
  </si>
  <si>
    <t>Specimen Action Code</t>
  </si>
  <si>
    <t>Danger Code</t>
  </si>
  <si>
    <t>This field pre-adopts the V2.7.1 definition. Constrained to indicate Fasting only.
LOI_NDBS_Component commnet: Due to the nature of the specimen being collected, this element will never be used.</t>
  </si>
  <si>
    <t>Specimen Received Date/Time</t>
  </si>
  <si>
    <t>Specimen Source</t>
  </si>
  <si>
    <t>Order Call-back Phone Number</t>
  </si>
  <si>
    <t>Placer Field 1</t>
  </si>
  <si>
    <t>Placer Field 2</t>
  </si>
  <si>
    <t>Filler Field 1</t>
  </si>
  <si>
    <t>Filler Field 2</t>
  </si>
  <si>
    <t>Results Rpt/Status Chng - Date/Time</t>
  </si>
  <si>
    <t>Charge to Practice</t>
  </si>
  <si>
    <t>Diagnostic Service Sect ID</t>
  </si>
  <si>
    <t>varies</t>
  </si>
  <si>
    <t>Result Status</t>
  </si>
  <si>
    <t>Parent Result</t>
  </si>
  <si>
    <t>Result Copies To</t>
  </si>
  <si>
    <t>GU Profile: XCN_01 NG Profile: XCN_02
LOI_RC_Component cardinality: ‘[0..*]’ All other profile components: ‘[0..5]’.</t>
  </si>
  <si>
    <t>Transportation Mode</t>
  </si>
  <si>
    <t>Reason for Study</t>
  </si>
  <si>
    <t>Scheduled Date/Time</t>
  </si>
  <si>
    <t>Number of Sample Containers</t>
  </si>
  <si>
    <t>Transport Logistics of Collected Sample</t>
  </si>
  <si>
    <t>Collector's Comment</t>
  </si>
  <si>
    <t>Transport Arrangement Responsibility</t>
  </si>
  <si>
    <t>Transport Arranged</t>
  </si>
  <si>
    <t>Escort Required</t>
  </si>
  <si>
    <t>Planned Patient Transport Comment</t>
  </si>
  <si>
    <t>Procedure Code</t>
  </si>
  <si>
    <t>Procedure Code Modifier</t>
  </si>
  <si>
    <t>Placer Supplemental Service Information</t>
  </si>
  <si>
    <t>Filler Supplemental Service Information</t>
  </si>
  <si>
    <t>Medically Necessary Duplicate Procedure Reason</t>
  </si>
  <si>
    <t>Result Handling</t>
  </si>
  <si>
    <t>NTE</t>
  </si>
  <si>
    <t>Set ID – NTE</t>
  </si>
  <si>
    <t>Source of Comment</t>
  </si>
  <si>
    <t>Comment</t>
  </si>
  <si>
    <t>Comment contained in the segment.</t>
  </si>
  <si>
    <t>Comment Type</t>
  </si>
  <si>
    <t>PRT</t>
  </si>
  <si>
    <t>Participation Instance ID</t>
  </si>
  <si>
    <t>GU Usage: EI_01 NG Usage: EI_02</t>
  </si>
  <si>
    <t>Action Reason</t>
  </si>
  <si>
    <t>Participation Person</t>
  </si>
  <si>
    <t>GU Usage: XCN_01 NG Usage: XCN_02</t>
  </si>
  <si>
    <t>Participation Person Provider Type</t>
  </si>
  <si>
    <t>Participant Organization Unit Type</t>
  </si>
  <si>
    <t>Participation Organization</t>
  </si>
  <si>
    <t>Participant Location</t>
  </si>
  <si>
    <t>Participation Device</t>
  </si>
  <si>
    <t>Participation Begin Date/Time (arrival time)</t>
  </si>
  <si>
    <t>Participation End Date/Time (departure time)</t>
  </si>
  <si>
    <t>Participation Qualitative Duration</t>
  </si>
  <si>
    <t>Participation Address</t>
  </si>
  <si>
    <t>Condition Predicate: If PRT-15 is not valued.</t>
  </si>
  <si>
    <t>Participant Telecommunication Address</t>
  </si>
  <si>
    <t>[0..5]</t>
  </si>
  <si>
    <t>DG1</t>
  </si>
  <si>
    <t>Set ID - DG1</t>
  </si>
  <si>
    <t>Diagnosis Coding Method</t>
  </si>
  <si>
    <t>Diagnosis Description</t>
  </si>
  <si>
    <t>Diagnosis Date/Time</t>
  </si>
  <si>
    <t>Major Diagnostic Category</t>
  </si>
  <si>
    <t>Diagnostic Related Group</t>
  </si>
  <si>
    <t>DRG Approval Indicator</t>
  </si>
  <si>
    <t>DRG Grouper Review Code</t>
  </si>
  <si>
    <t>Outlier Type</t>
  </si>
  <si>
    <t>Outlier Days</t>
  </si>
  <si>
    <t>Outlier Cost</t>
  </si>
  <si>
    <t>Grouper Version And Type</t>
  </si>
  <si>
    <t>Diagnosing Clinician</t>
  </si>
  <si>
    <t>Diagnosis Classification</t>
  </si>
  <si>
    <t>Confidential Indicator</t>
  </si>
  <si>
    <t>Attestation Date/Time</t>
  </si>
  <si>
    <t>Diagnosis Identifier</t>
  </si>
  <si>
    <t>The condition predicate does not apply to any message in this guide.</t>
  </si>
  <si>
    <t>Diagnosis Action Code</t>
  </si>
  <si>
    <t>Set ID – OBX</t>
  </si>
  <si>
    <t>Condition Predicate: If OBX-5 (Observation Value) is valued. This field identifies the data type used for OBX-5.</t>
  </si>
  <si>
    <t>When populating this field with values, this guide does not give preference to the triplet in which the standard (LOINC) code should appear.
See Section 8.1 LOINC.</t>
  </si>
  <si>
    <t>Observation Sub-ID</t>
  </si>
  <si>
    <t>OG_01</t>
  </si>
  <si>
    <t>Condition Predicate: If there are multiple OBX segments associated with the same OBR segment that have the same OBX-3 (Observation Identifier) values for (OBX-3.1 (Identifier) and OBX-3.3 (Name of Coding System)) or (OBX-3.4 (Alternate Identifier) and OBX-3.6 (Name of Alternate Coding System)).</t>
  </si>
  <si>
    <r>
      <t xml:space="preserve">LOI_NDBS_COMPONENT usage: R, cardinality: 1..1 All other Profiles usage: RE, cardinality: 0..1
</t>
    </r>
    <r>
      <rPr>
        <b/>
        <sz val="11"/>
        <rFont val="Calibri"/>
        <family val="2"/>
        <scheme val="minor"/>
      </rPr>
      <t xml:space="preserve">Note: </t>
    </r>
    <r>
      <rPr>
        <sz val="11"/>
        <rFont val="Calibri"/>
        <family val="2"/>
        <scheme val="minor"/>
      </rPr>
      <t>If value is coded, ST should not be valued in OBX-2.
Allowable data types for this field are described in HL70125_USL (from OBX-2).</t>
    </r>
  </si>
  <si>
    <t>CWE_03</t>
  </si>
  <si>
    <t>See Section 8.3 UCUM</t>
  </si>
  <si>
    <t>References Range</t>
  </si>
  <si>
    <t>Abnormal Flags</t>
  </si>
  <si>
    <t>Probability</t>
  </si>
  <si>
    <t>Nature of Abnormal Test</t>
  </si>
  <si>
    <t>Effective Date of Reference Range</t>
  </si>
  <si>
    <t>User-Defined Access Checks</t>
  </si>
  <si>
    <t>Date/Time of the Observation</t>
  </si>
  <si>
    <t>LAB_TO_Component Data Type: TS_07 All other components Data Type: TS_06 Condition Predicate: If OBX-5 is valued.</t>
  </si>
  <si>
    <t>Producer’s Reference</t>
  </si>
  <si>
    <t>Observation Method</t>
  </si>
  <si>
    <t>Equipment Instance Identifier</t>
  </si>
  <si>
    <t>Date/Time of the Analysis</t>
  </si>
  <si>
    <t>Reserved for harmonization with Version 2.6.</t>
  </si>
  <si>
    <t>Performing Organization Name</t>
  </si>
  <si>
    <t>Performing Organization Address</t>
  </si>
  <si>
    <t>Patient Results Release Category</t>
  </si>
  <si>
    <t>Root Cause</t>
  </si>
  <si>
    <t>Local Process Control</t>
  </si>
  <si>
    <t>Note: This field is pre-adopted from v2.8.2.</t>
  </si>
  <si>
    <t>SPM</t>
  </si>
  <si>
    <t>Set ID – SPM</t>
  </si>
  <si>
    <t>Specimen ID</t>
  </si>
  <si>
    <t>GU Usage: EIP_01 NG Usage: EIP_02</t>
  </si>
  <si>
    <t>Specimen Parent IDs</t>
  </si>
  <si>
    <t>Either HL70487 or SNOMED CT Specimen hierarchy codes may be used. It should be noted that in the future SNOMED CT Specimen hierarchy may become the only recommended value set so trading partners should consider moving in that direction.
LOI_NDBS_Component Value Set Fixed to: '440500007^Blood spot specimen^SCT'</t>
  </si>
  <si>
    <t>Specimen Type Modifier</t>
  </si>
  <si>
    <t>PH Component Data Type: ‘CWE_04’, Usage: ‘C(RE/X)’ Condition Predicate: If SPM-4.3 (Specimen Type.Name of Coding System) or SPM-4.6 (Specimen Type.Name of Alternate Coding System) is valued ‘SCT’, Value Set: SNOMED CT_USL
All other profiles Usage: ‘O’</t>
  </si>
  <si>
    <t>Specimen Additives</t>
  </si>
  <si>
    <t>PH Component Data Type: ‘CWE_04’, Usage: ‘RE’, Value Set: HL70371_USL
All other profiles Usage: ‘O’</t>
  </si>
  <si>
    <t>Specimen Collection Method</t>
  </si>
  <si>
    <t>PH Component Data Type: ‘CWE_04’, Usage: ‘RE’, Value Set: HL70488_USL
All other profiles Usage: ‘O’</t>
  </si>
  <si>
    <t>Specimen Source Site</t>
  </si>
  <si>
    <t>PH Component Data Type: ‘CWE_03’, Usage: ‘RE’, Value Set: SNOMED CT Anatomical Hierarchy is recommended.
All other profiles Usage: ‘O’</t>
  </si>
  <si>
    <t>Specimen Source Site Modifier</t>
  </si>
  <si>
    <t>PH Component Data Type: ‘CWE_04’, Usage: ‘C(RE/X)’, Condition Predicate: If SPM-8.3 (Specimen Source Site.Name of Coding System) or SPM-8.6 (Specimen Source Site.Alternate Coding System ID) is valued ‘SCT’, Value Set: SNOMED CT_USL
All other profiles Usage: ‘O’</t>
  </si>
  <si>
    <t>Specimen Collection Site</t>
  </si>
  <si>
    <t>Specimen Role</t>
  </si>
  <si>
    <t>Specimen Collection Amount</t>
  </si>
  <si>
    <t>Grouped Specimen Count</t>
  </si>
  <si>
    <t>Specimen Description</t>
  </si>
  <si>
    <t>Specimen Handling Code</t>
  </si>
  <si>
    <t>Specimen Risk Code</t>
  </si>
  <si>
    <t>Specimen Collection Date/Time</t>
  </si>
  <si>
    <t>DR_02</t>
  </si>
  <si>
    <t>SPM-17.1 and SPM-17.2 must use: LAB_TO_Component Data Type: TS_07 All other components Data Type: TS_06</t>
  </si>
  <si>
    <t>Specimen Expiration Date/Time</t>
  </si>
  <si>
    <t>Specimen Availability</t>
  </si>
  <si>
    <t>Specimen Reject Reason</t>
  </si>
  <si>
    <t>Specimen Quality</t>
  </si>
  <si>
    <t>Specimen Appropriateness</t>
  </si>
  <si>
    <t>Specimen Condition</t>
  </si>
  <si>
    <t>Specimen Current Quantity</t>
  </si>
  <si>
    <t>Number of Specimen Containers</t>
  </si>
  <si>
    <t>Container Type</t>
  </si>
  <si>
    <t>Container Condition</t>
  </si>
  <si>
    <t>Specimen Child Role</t>
  </si>
  <si>
    <t>Belongs to Order Code</t>
  </si>
  <si>
    <t>LOIN C</t>
  </si>
  <si>
    <t>LOINC Name</t>
  </si>
  <si>
    <t>Result Type/Or der Only</t>
  </si>
  <si>
    <t>Cardina lity</t>
  </si>
  <si>
    <t>R/O/ C</t>
  </si>
  <si>
    <t>N/A</t>
  </si>
  <si>
    <t>This is the high-level order panel, it will be in OBR-4 (Universal Service Identifier) in the order message.
It will NOT be in the result message in OBR-4 (Universal Service Identifier), but it may be identified in OBR-50 (Parent Universal Identifier) for all related Order_Observation groups.</t>
  </si>
  <si>
    <t>57128-1</t>
  </si>
  <si>
    <t>Coded</t>
  </si>
  <si>
    <r>
      <rPr>
        <b/>
        <sz val="11"/>
        <rFont val="Calibri"/>
        <family val="2"/>
        <scheme val="minor"/>
      </rPr>
      <t xml:space="preserve">Normative Answer List </t>
    </r>
    <r>
      <rPr>
        <sz val="11"/>
        <rFont val="Calibri"/>
        <family val="2"/>
        <scheme val="minor"/>
      </rPr>
      <t>(LL831-9)
Initial screen
Subsequent screen - required by law Subsequent screen - required by protocol
Subsequent screen - for clarification of initial results (not by law or protocol
Subsequent screen - reason
No sample collected due to parental refusal
NOTE: Definitions and additional details available at: http://s.details.loinc.org/LOINC/57721- 3.html?sections=Simple</t>
    </r>
  </si>
  <si>
    <t>This code will be in a new Order_ObservationGroup</t>
  </si>
  <si>
    <t>Condition: This LOINC does not appear in the message: this data element is conveyed in SPM-2.1 (Specimen ID.Placer Assigned Identifier) in the message.</t>
  </si>
  <si>
    <t>Condition: This LOINC does not appear in the message; this data element is conveyed in SPM-7 Specimen Collection Method with LRI_NDBS_Component Usage: Data Type: CWE_03; Usage: ‘RE’, Cardinality: [0..1], Value Set: SNOMED CT and/or LOINC PREFERRED ANSWER LIST (LL3860-5).</t>
  </si>
  <si>
    <t>Condition: Depends on state’s protocol, if sending birth weight, gestational age or both.</t>
  </si>
  <si>
    <t>NOTE: This term can be used to report the number of hours post-birth, aka Newborn Age when the newborn dried blood spot specimen is collected. For sake of simplicity and accuracy, we recommend computing this value based on the difference between birth time (PID-7 or OBX with LOINC 57715-
5) and specimen collection time (SPM-17). Therefore, although this information is critical for interpretation of newborn screening results, this term is optional. If this term is used, sender should report and receiver should store and display the time using hours as units of measure.</t>
  </si>
  <si>
    <r>
      <t xml:space="preserve">This information differs from what can be recorded in PID-24 (Multiple Birth Indicator) with a "yes/no" response, and PID-25 (Birth Order) listing the number identifying for multiple births, whether this baby was born first, second, third, etc.. Sending this LOINC in an OBX indicates how many total babies were delivered.
In cases of multiple birth, we encourage reporting all three of these attributes. Normative answers represent the number of fetuses (1 - 12), or 'unknown number' using </t>
    </r>
    <r>
      <rPr>
        <b/>
        <sz val="11"/>
        <rFont val="Calibri"/>
        <family val="2"/>
        <scheme val="minor"/>
      </rPr>
      <t xml:space="preserve">Normative Answer List </t>
    </r>
    <r>
      <rPr>
        <sz val="11"/>
        <rFont val="Calibri"/>
        <family val="2"/>
        <scheme val="minor"/>
      </rPr>
      <t>(LL829-3) available at http://s.details.loinc.org/LOINC/57722- 1.html?sections=Simple</t>
    </r>
  </si>
  <si>
    <t>Condition: Depends on state’s protocol, if sending birth weight, gestational age or both.
Estimate of the infant's gestation in completed weeks; include 'wk' drawn from UCUM in OBX-6 (Units).</t>
  </si>
  <si>
    <r>
      <t xml:space="preserve">This information is expected to be provided with the order and will be sent back, if received.
</t>
    </r>
    <r>
      <rPr>
        <b/>
        <sz val="11"/>
        <rFont val="Calibri"/>
        <family val="2"/>
        <scheme val="minor"/>
      </rPr>
      <t xml:space="preserve">Preferred Answer List </t>
    </r>
    <r>
      <rPr>
        <sz val="11"/>
        <rFont val="Calibri"/>
        <family val="2"/>
        <scheme val="minor"/>
      </rPr>
      <t>(LL830-1): None
Infant in NICU at time of specimen collection
Infant in special care setting (other than ICU) at time of specimen collection
Preterm/Low birth weight (LBW)
Any blood product transfusion (including ECLS/ECMO)
Dopamine Topical iodine Acute illness
Hypothyroxinemia of preterm birth Significant hypoxia
Immature hypothalamic/pituitary axis Immature liver enzymes
Immature renal system Iodine deficiency
Liver disease
Other conditions, such as biliary atresia, intestinal perforation, abdominal wall defects, septicemia, CMV, renal failure, T21, T18, T13
Parenteral steroid treatment
Systemic antibiotics before newborn screening Meconium ileus or other bowel obstruction Thoracic surgery involving thymectomy Immunosuppressive therapy of baby or mother
Total parenteral nutrition (TPN) or similar feeding Special lactose-free diet
Special low protein diet Other
NOTE: Definitions and additional details available at: http://s.details.loinc.org/LOINC/57713- 0.html?sections=Simple</t>
    </r>
  </si>
  <si>
    <t>Condition: If 'other' is reported under 57713-0^Infant factors that affect newborn screening interpretation^LN, this element is required.</t>
  </si>
  <si>
    <r>
      <rPr>
        <b/>
        <sz val="11"/>
        <rFont val="Calibri"/>
        <family val="2"/>
        <scheme val="minor"/>
      </rPr>
      <t xml:space="preserve">Preferred Answer List </t>
    </r>
    <r>
      <rPr>
        <sz val="11"/>
        <rFont val="Calibri"/>
        <family val="2"/>
        <scheme val="minor"/>
      </rPr>
      <t>(LL1736-9) None
HELLP syndrome
Fatty liver of pregnancy
Packed red blood cell (PRBC) transfusion Steroid treatment
Thyroid treatment (including propylthiouracil (PTU), methimazole (Tapazole), or past treatment with radioactive iodine (I-131))
TPN
Other
NOTE: Definitions and additional details available at: http://s.details.loinc.org/LOINC/67706- 2.html?sections=Simple</t>
    </r>
  </si>
  <si>
    <t>Condition: If 'Other' is reported under 67706- 2^Maternal factors that affect newborn screening interpretation^LN, this element is required.</t>
  </si>
  <si>
    <r>
      <rPr>
        <b/>
        <sz val="11"/>
        <rFont val="Calibri"/>
        <family val="2"/>
        <scheme val="minor"/>
      </rPr>
      <t xml:space="preserve">Preferred Answer List </t>
    </r>
    <r>
      <rPr>
        <sz val="11"/>
        <rFont val="Calibri"/>
        <family val="2"/>
        <scheme val="minor"/>
      </rPr>
      <t>(LL3639-3) Positive
Negative Not tested Unknown
NOTE: Some may prefer to report this using 67706-2 Maternal factors that affect newborn screening interpretation and 67707-0 Other maternal factors that affect newborn screening interpretation Narrative.
NOTE: Definitions and additional details available at: http://s.details.loinc.org/LOINC/77739- 1.html?sections=Simple</t>
    </r>
  </si>
  <si>
    <r>
      <rPr>
        <b/>
        <sz val="11"/>
        <rFont val="Calibri"/>
        <family val="2"/>
        <scheme val="minor"/>
      </rPr>
      <t xml:space="preserve">Normative Answer List </t>
    </r>
    <r>
      <rPr>
        <sz val="11"/>
        <rFont val="Calibri"/>
        <family val="2"/>
        <scheme val="minor"/>
      </rPr>
      <t>(LL836-8)
8th grade/less
9th - 12th grade, no diploma
High school graduate or GED completed Some college credit but no degree Associate degree (e.g., AA, AS) Bachelor’s degree (e.g., BA, AB, BS)
Master’s degree (e.g., MA, MS, MEng, MEd, MSW, MBA)
Doctorate (e.g., PhD, EdD) or Professional degree (e.g., MD, DDS, DVM, LLB, JD)
Unknown
NOTE: Definitions and additional details available at: http://s.details.loinc.org/LOINC/57712- 2.html?sections=Simple</t>
    </r>
  </si>
  <si>
    <r>
      <t xml:space="preserve">This information is expected to be provided with the order and will be sent back, if received.
</t>
    </r>
    <r>
      <rPr>
        <b/>
        <sz val="11"/>
        <rFont val="Calibri"/>
        <family val="2"/>
        <scheme val="minor"/>
      </rPr>
      <t xml:space="preserve">Normative Answer List </t>
    </r>
    <r>
      <rPr>
        <sz val="11"/>
        <rFont val="Calibri"/>
        <family val="2"/>
        <scheme val="minor"/>
      </rPr>
      <t>(LL1735-1): Breast milk
Lactose formula
Lactose free formula (including soy or hydrolyzed)* NPO
TPN
Carnitine
MCT (medium-chain triglyceride) oil IV dextrose
Other None** Unknown
* Infant is on a soy or hydrolyzed formula. Only these two types of formulas do not contain lactose, which can affect galactosemia screening results because the infant does not have a sufficient lactose load.
This answer is important for result interpretation. Absence of lactose can give a false negative result.
** Indicates that the infant has had no feeds of any kind (by mouth, by IV, etc.)
NOTE: Definitions and additional details available at: http://s.details.loinc.org/LOINC/67704- 7.html?sections=Simple</t>
    </r>
  </si>
  <si>
    <t>Condition: If 'other' is reported under 67704- 7^Feeding types^LN, this element is required.</t>
  </si>
  <si>
    <t>Condition: If 79569-0^ Blood product given ^LN, this element is required.</t>
  </si>
  <si>
    <r>
      <t xml:space="preserve">Please refer to existing HL7 implementation guide for Early Hearing Detection and Intervention (EHDI at http://www.hl7.org/implement/standards/product_brief
.cfm?product_id=344).
</t>
    </r>
    <r>
      <rPr>
        <b/>
        <sz val="11"/>
        <rFont val="Calibri"/>
        <family val="2"/>
        <scheme val="minor"/>
      </rPr>
      <t xml:space="preserve">Preferred Answer List </t>
    </r>
    <r>
      <rPr>
        <sz val="11"/>
        <rFont val="Calibri"/>
        <family val="2"/>
        <scheme val="minor"/>
      </rPr>
      <t>(LL862-4): None
Caregiver concern about hearing Family Hx of hearing loss
ICU stay &gt; 5 days ECMO
Assisted ventilation Ototoxic medication use
Exchange transfusion for Hyperbilirubinemia LA12673-2
In utero infection(s) Craniofacial anomalies
Physical findings of syndromes that include hearing loss
Syndromes associated with hearing loss Neurodegenerative disorders
Postnatal infections Head trauma Chemotherapy
NOTE: Definitions and additional details available at: http://s.details.loinc.org/LOINC/58232- 0.html?sections=Simple</t>
    </r>
  </si>
  <si>
    <t>NOTE: This code is out of scope for this Newborn Dried Blood Spot Screening (NDBS) use case, but listed here because some state newborn screening programs do report this information with their NDBS results. Additional details available in the existing  HL7 implementation guide for Early Hearing Detection and Intervention (EHDI at http://www.hl7.org/implement/standards/product_brief
.cfm?product_id=344). For additional LOINC code details including definitions/descriptions and answer lists, please refer to: http://s.details.loinc.org/LOINC/73738- 7.html?sections=Comprehensive</t>
  </si>
  <si>
    <t>see Note under 54106-0^Newborn hearing screen method^LN above</t>
  </si>
  <si>
    <t>NOTE: This code is out of scope for this Newborn Dried Blood Spot Screening (NDBS) use case, but listed here because some state newborn screening programs do report this information with their NDBS results. Additional details available in the existing HL7 implementation guide for Critical Congenital Heart Defects and pulse oximetry screening (CCHD at http://www.hl7.org/implement/standards/product_brief
.cfm?product_id=366). For additional LOINC code details including definitions/descriptions and answer lists, please refer to: http://s.details.loinc.org/LOINC/73805- 4.html?sections=Comprehensive</t>
  </si>
  <si>
    <t>see Note under 73700-7^CCHD newborn screening interpretation ^LN above</t>
  </si>
  <si>
    <t>SendingApplicationName^2.16.840.1.114222.XXX^ISO</t>
  </si>
  <si>
    <t>SendingFacilityName^2.16.840.1.114222.XXX^ISO</t>
  </si>
  <si>
    <t>VA StarLIMSv10 Prod^2.16.840.1.114222.4.3.3.2.2.4^ISO</t>
  </si>
  <si>
    <t>VA PHL Richmond^2.16.840.1.114222.4.1.9977^ISO</t>
  </si>
  <si>
    <t>OML^O21^OML_O21</t>
  </si>
  <si>
    <t>MessageControlID</t>
  </si>
  <si>
    <t>ONE^TESTCASE</t>
  </si>
  <si>
    <t>MOMMAIDENONE</t>
  </si>
  <si>
    <t>201702210152-0500</t>
  </si>
  <si>
    <t>2106-3^White^HL70005</t>
  </si>
  <si>
    <t>1776 Main Street^^Richmond^VA^23219</t>
  </si>
  <si>
    <t>^^^^^804^5693861</t>
  </si>
  <si>
    <t>N^Not Hispanic or Latino^HL70189</t>
  </si>
  <si>
    <t>ONE^MOMFIRST</t>
  </si>
  <si>
    <t>MTH^Mother^HL70063</t>
  </si>
  <si>
    <t>9683^^^SSA&amp;2.16.840.1.113883.4.1&amp;ISO^SS</t>
  </si>
  <si>
    <t>XXXXX^HospitalSystem^2.16.840.1.114222.XXX^ISO</t>
  </si>
  <si>
    <t>5801 BREMO RD^^RICHMOND^VA^23226^USA^^^51760</t>
  </si>
  <si>
    <t>^^^^^804^2852011</t>
  </si>
  <si>
    <t>54089-8^Newborn screening panel AHIC^LN</t>
  </si>
  <si>
    <t>201702221854-0500</t>
  </si>
  <si>
    <t>COLLECTOR</t>
  </si>
  <si>
    <t>57716-3^State printed on filter paper card [Identifier] in NBS card^LN</t>
  </si>
  <si>
    <t>VA</t>
  </si>
  <si>
    <t>57723-9^Unique bar code number of Current sample^LN</t>
  </si>
  <si>
    <t>62327-2^Post-discharge provider practice address^LN</t>
  </si>
  <si>
    <t>5901 Lakeside Avenue^^Richmond^VA^23228</t>
  </si>
  <si>
    <t>^^^^^804^2669616</t>
  </si>
  <si>
    <t>62329-8^Birth hospital facility ID [Identifier] in Facility^LN</t>
  </si>
  <si>
    <t>62330-6^Birth hospital facility name^LN</t>
  </si>
  <si>
    <t>BON SECOURS ST MARY'S HOSPITAL</t>
  </si>
  <si>
    <t>62331-4^Birth hospital facility address^LN</t>
  </si>
  <si>
    <t>5801 BREMO RD^^RICHMOND^VA^23226</t>
  </si>
  <si>
    <t>62332-2^Birth hospital facility phone number in Facility^LN</t>
  </si>
  <si>
    <t>57714-8^Obstetric estimation of gestational age^LN</t>
  </si>
  <si>
    <t>58229-6^Body weight Measured --when specimen taken^LN</t>
  </si>
  <si>
    <t>67704-7^Feeding types^LN</t>
  </si>
  <si>
    <t>LA16914-6^Breast milk^LN</t>
  </si>
  <si>
    <t>2.16.840.1.114222.XXX</t>
  </si>
  <si>
    <t>HospitalSystem</t>
  </si>
  <si>
    <t>Worksheet Names</t>
  </si>
  <si>
    <t>TPN</t>
  </si>
  <si>
    <t>Initial screen</t>
  </si>
  <si>
    <t>Subsequent screen - required by protocol</t>
  </si>
  <si>
    <t>Subsequent screen - for clarification of initial results (not by law or protocol)</t>
  </si>
  <si>
    <t>Subsequent screen - reason unknown</t>
  </si>
  <si>
    <t>No sample collected due to parental refusal</t>
  </si>
  <si>
    <t>Heel stick</t>
  </si>
  <si>
    <t>Capillary tube</t>
  </si>
  <si>
    <t>Line draw</t>
  </si>
  <si>
    <t>5</t>
  </si>
  <si>
    <t>6</t>
  </si>
  <si>
    <t>7</t>
  </si>
  <si>
    <t>8</t>
  </si>
  <si>
    <t>9</t>
  </si>
  <si>
    <t>10</t>
  </si>
  <si>
    <t>11</t>
  </si>
  <si>
    <t>12</t>
  </si>
  <si>
    <t>Unknown plurality</t>
  </si>
  <si>
    <t>Infant in NICU at time of specimen collection</t>
  </si>
  <si>
    <t>Infant in special care setting (other than ICU) at time of specimen collection</t>
  </si>
  <si>
    <t>Preterm/Low birth weight (LBW)</t>
  </si>
  <si>
    <t>Any blood product transfusion (including ECLS/ECMO)</t>
  </si>
  <si>
    <t>Dopamine</t>
  </si>
  <si>
    <t>Topical iodine</t>
  </si>
  <si>
    <t>Acute illness</t>
  </si>
  <si>
    <t>Hypothyroxinemia of preterm birth</t>
  </si>
  <si>
    <t>Significant hypoxia</t>
  </si>
  <si>
    <t>Immature hypothalamic/pituitary axis</t>
  </si>
  <si>
    <t>Immature liver enzymes</t>
  </si>
  <si>
    <t>Immature renal system</t>
  </si>
  <si>
    <t>Iodine deficiency</t>
  </si>
  <si>
    <t>Liver disease</t>
  </si>
  <si>
    <t>Other conditions, such as biliary atresia, intestinal perforation, abdominal wall defects, septicemia, CMV, renal failure, T21, T18, T13</t>
  </si>
  <si>
    <t>Parenteral steroid treatment</t>
  </si>
  <si>
    <t>Systemic antibiotics before newborn screening</t>
  </si>
  <si>
    <t>Meconium ileus or other bowel obstruction</t>
  </si>
  <si>
    <t>Thoracic surgery involving thymectomy</t>
  </si>
  <si>
    <t>Immunosuppressive therapy of baby or mother</t>
  </si>
  <si>
    <t>Total parenteral nutrition (TPN) or similar feeding</t>
  </si>
  <si>
    <t>Special lactose-free diet</t>
  </si>
  <si>
    <t>Special low protein diet</t>
  </si>
  <si>
    <t>HELLP syndrome</t>
  </si>
  <si>
    <t>Fatty liver of pregnancy</t>
  </si>
  <si>
    <t>Packed red blood cell (PRBC) transfusion</t>
  </si>
  <si>
    <t>Steroid treatment</t>
  </si>
  <si>
    <t>Thyroid treatment (including propylthiouracil (PTU), methimazole (Tapazole), or past treatment with radioactive iodine (I-131))</t>
  </si>
  <si>
    <t>Positive</t>
  </si>
  <si>
    <t>Negative</t>
  </si>
  <si>
    <t>Not tested</t>
  </si>
  <si>
    <t>8th grade/less</t>
  </si>
  <si>
    <t>9th - 12th grade, no diploma</t>
  </si>
  <si>
    <t>High school graduate or GED completed</t>
  </si>
  <si>
    <t>Some college credit but no degree</t>
  </si>
  <si>
    <t>Associate degree (e.g., AA, AS)</t>
  </si>
  <si>
    <t>Bachelor’s degree (e.g., BA, AB, BS)</t>
  </si>
  <si>
    <t>Master’s degree (e.g., MA, MS, MEng, MEd, MSW, MBA)</t>
  </si>
  <si>
    <t>Doctorate (e.g., PhD, EdD) or Professional degree (e.g., MD, DDS, DVM, LLB, JD)</t>
  </si>
  <si>
    <t>Breast milk</t>
  </si>
  <si>
    <t>Lactose formula</t>
  </si>
  <si>
    <t>NPO</t>
  </si>
  <si>
    <t>Carnitine</t>
  </si>
  <si>
    <t>MCT (medium-chain triglyceride) oil</t>
  </si>
  <si>
    <t>IV dextrose</t>
  </si>
  <si>
    <t>Blood product transfusion that includes Red Blood Cells (RBC)</t>
  </si>
  <si>
    <t>Blood product transfusion that does NOT include Red Blood Cells (RBC)</t>
  </si>
  <si>
    <t>Extracorporeal life support (ECLS)/Extracorporeal membrane oxygenation (ECMO)</t>
  </si>
  <si>
    <t>Intrauterine Fetal Blood Transfusion that includes Red Blood Cells (RBC)</t>
  </si>
  <si>
    <t>Intrauterine Fetal Blood Transfusion that does not includes Red Blood Cells (RBC)</t>
  </si>
  <si>
    <t>Other blood product transfusion</t>
  </si>
  <si>
    <t>Automated auditory brainstem response</t>
  </si>
  <si>
    <t>Auditory brain stem response</t>
  </si>
  <si>
    <t>Otoacoustic emissions</t>
  </si>
  <si>
    <t>Distortion product otoacoustic emisions</t>
  </si>
  <si>
    <t>Transient otoacoustic emissions</t>
  </si>
  <si>
    <t>Methodology unknown</t>
  </si>
  <si>
    <t>Pass</t>
  </si>
  <si>
    <t>In range</t>
  </si>
  <si>
    <t>Out of range</t>
  </si>
  <si>
    <t>Inconclusive, repeat screen needed</t>
  </si>
  <si>
    <t>Attempted but unsuccessful - technical fail</t>
  </si>
  <si>
    <t>Prior prenatal diagnosis of CCHD</t>
  </si>
  <si>
    <t>Prior postnatal diagnosis of CCHD</t>
  </si>
  <si>
    <t>Early discharge</t>
  </si>
  <si>
    <t>Transfer prior to screening</t>
  </si>
  <si>
    <t>Infant in NICU</t>
  </si>
  <si>
    <t>Medically unstable and inappropriate for screen</t>
  </si>
  <si>
    <t>Receiving supplemental oxygen</t>
  </si>
  <si>
    <t>Infant deceased</t>
  </si>
  <si>
    <t>Parental refusal based on religious beliefs</t>
  </si>
  <si>
    <t>Parental refusal for reasons other than religious beliefs</t>
  </si>
  <si>
    <t>Equipment failure</t>
  </si>
  <si>
    <t>Diagnostic testing begun in lieu of screening based on clinical suspicion for CCHD</t>
  </si>
  <si>
    <t>Infant being monitored or treated for non-CCHD condition</t>
  </si>
  <si>
    <t>Comfort care only</t>
  </si>
  <si>
    <t>Echocardiography normal</t>
  </si>
  <si>
    <t>Missed/not documented</t>
  </si>
  <si>
    <t>Other, Please describe</t>
  </si>
  <si>
    <t>Patient will receive 100% discount</t>
  </si>
  <si>
    <t>Patient will receive 95% discount</t>
  </si>
  <si>
    <t>Patient will receive 90% discount</t>
  </si>
  <si>
    <t>Patient will receive 85% discount</t>
  </si>
  <si>
    <t>Patient will receive 80% discount</t>
  </si>
  <si>
    <t>Patient will receive 75% discount</t>
  </si>
  <si>
    <t>Patient will receive 70% discount</t>
  </si>
  <si>
    <t>Patient will receive 65% discount</t>
  </si>
  <si>
    <t>Patient will receive 60% discount</t>
  </si>
  <si>
    <t>Patient will receive 55% discount</t>
  </si>
  <si>
    <t>Patient will receive 50% discount</t>
  </si>
  <si>
    <t>Patient will receive 45% discount</t>
  </si>
  <si>
    <t>Patient will receive 40% discount</t>
  </si>
  <si>
    <t>Patient will receive 35% discount</t>
  </si>
  <si>
    <t>Patient will receive 30% discount</t>
  </si>
  <si>
    <t>Patient will receive 25% discount</t>
  </si>
  <si>
    <t>Patient will receive 20% discount</t>
  </si>
  <si>
    <t>Patient will receive 15% discount</t>
  </si>
  <si>
    <t>Patient will receive 10% discount</t>
  </si>
  <si>
    <t>Patient will receive 5% discount</t>
  </si>
  <si>
    <t>Datatype</t>
  </si>
  <si>
    <t>Concept Code</t>
  </si>
  <si>
    <t>Concept Name</t>
  </si>
  <si>
    <t>Display</t>
  </si>
  <si>
    <t>Collection method – Dried blood spot</t>
  </si>
  <si>
    <t>Location</t>
  </si>
  <si>
    <t>Preferred Answer List (LL3859-7)
Blood product transfusion that includes Red Blood Cells (RBC)
Blood product transfusion that does NOT include Red Blood Cells (RBC)
Extracorporeal life support (ECLS)/Extracorporeal membrane oxygenation (ECMO)
Intrauterine Fetal Blood Transfusion that includes Red Blood Cells (RBC)
Intrauterine Fetal Blood Transfusion that does not includes Red Blood Cells (RBC)
Other blood product transfusion
NOTE: Definitions and additional details available at: http://s.details.loinc.org/LOINC/79569- 0.html?sections=Simple</t>
  </si>
  <si>
    <t>57721-3^Reason for lab test in Dried blood spot^LN</t>
  </si>
  <si>
    <t>79566-6^Collection method – Dried blood spot^LN</t>
  </si>
  <si>
    <t>8339-4^Birth weight Measured^LN</t>
  </si>
  <si>
    <t>73806-2^Newborn age in hours^LN</t>
  </si>
  <si>
    <t>57722-1^Birth plurality of Pregnancy^LN</t>
  </si>
  <si>
    <t>57713-0^Infant factors that affect newborn screening interpretation^LN</t>
  </si>
  <si>
    <t>67703-9^Other infant factors that affect newborn screening interpretation Narrative^LN</t>
  </si>
  <si>
    <t>67706-2^Maternal factors that affect newborn screening interpretation^LN</t>
  </si>
  <si>
    <t>67707-0^Other maternal factors that affect newborn screening interpretation Narrative^LN</t>
  </si>
  <si>
    <t>77739-1^Mother’s Hepatitis B virus surface Ag status^LN</t>
  </si>
  <si>
    <t>57712-2^Mother's education^LN</t>
  </si>
  <si>
    <t>67705-4^Other feeding types Narrative^LN</t>
  </si>
  <si>
    <t>79569-0^Blood product given^LN</t>
  </si>
  <si>
    <t>62317-3^Date of last blood product transfusion^LN</t>
  </si>
  <si>
    <t>58232-0^Hearing loss risk indicators [Identifier]^LN</t>
  </si>
  <si>
    <t>57711-4^Unique bar code number of Initial sample^LN</t>
  </si>
  <si>
    <t>62323-1^Post-discharge provider ID [Identifier]^LN</t>
  </si>
  <si>
    <t>62324-9^Post-discharge provider name in Provider^LN</t>
  </si>
  <si>
    <t>62325-6^Post-discharge provider practice ID^LN</t>
  </si>
  <si>
    <t>62326-4^Post-discharge provider practice name^LN</t>
  </si>
  <si>
    <t>62328-0^Post-discharge provider practice telephone number^LN</t>
  </si>
  <si>
    <t>54106-0^Newborn hearing screen method^LN</t>
  </si>
  <si>
    <t>54108-6^Newborn hearing screen of Ear - left^LN</t>
  </si>
  <si>
    <t>54109-4^Newborn hearing screen of Ear - right^LN</t>
  </si>
  <si>
    <t>73700-7^CCHD newborn screening interpretation^LN</t>
  </si>
  <si>
    <t>73698-3^Reason CCHD oxygen saturation screening not performed^LN</t>
  </si>
  <si>
    <t>Data Element</t>
  </si>
  <si>
    <t>SWE</t>
  </si>
  <si>
    <t>Message Value</t>
  </si>
  <si>
    <t>Time zone off-set</t>
  </si>
  <si>
    <t>Expected value</t>
  </si>
  <si>
    <t>Message value</t>
  </si>
  <si>
    <t>Input</t>
  </si>
  <si>
    <t>Row counter</t>
  </si>
  <si>
    <t>20170222185600-0500</t>
  </si>
  <si>
    <t>LOI_NG_PRN_Profile^^2.16.840.1.113883.9.88^ISO~LOI_NDBS_COMPONENT^^2.16.840.1.113883.9.5^ISO</t>
  </si>
  <si>
    <t>987654321^^^HospitalSystem&amp;2.16.840.1.114222.XXX&amp;ISO^MR^MR</t>
  </si>
  <si>
    <t>N^Next-of-Kin^HL70131</t>
  </si>
  <si>
    <t>321^Rahal^Frederick^^^Dr^^^NPI&amp;2.16.840.1.113883.4.6&amp;ISO^L^^^NPI^^^^^^^^MD</t>
  </si>
  <si>
    <t>LA12421-6^Initial screen^LN</t>
  </si>
  <si>
    <t>LA25402-1^Heel stick^LN</t>
  </si>
  <si>
    <t>g^gram^UCUM</t>
  </si>
  <si>
    <t>h^hour^UCUM</t>
  </si>
  <si>
    <t>LA6112-2^1^LN</t>
  </si>
  <si>
    <t>wk^week^UCUM</t>
  </si>
  <si>
    <t>LA137-2^None^LN</t>
  </si>
  <si>
    <t>LA46-8^Other^LN</t>
  </si>
  <si>
    <t>Mother has Lupus</t>
  </si>
  <si>
    <t>LA6577-6^Negative^LN</t>
  </si>
  <si>
    <t>LA12457-0^High school graduate or GED completed^LN</t>
  </si>
  <si>
    <t>Dr. Frederick Rahal</t>
  </si>
  <si>
    <t>Healthy OB Clinic</t>
  </si>
  <si>
    <t>440500007^Blood spot specimen^SCT</t>
  </si>
  <si>
    <t>Message_Input</t>
  </si>
  <si>
    <t>0 - Not included in diagnosis ranking</t>
  </si>
  <si>
    <t>1 - The primary diagnosis</t>
  </si>
  <si>
    <t>13 … 99 - For ranked secondary diagnoses</t>
  </si>
  <si>
    <t>2 … 12 - For ranked secondary diagnoses</t>
  </si>
  <si>
    <t>Compare</t>
  </si>
  <si>
    <t>BON SECOURS ST MARY'S HOSPITAL^^^^^NPI&amp;2.16.840.1.113883.4.6&amp;ISO^XX^^^10614</t>
  </si>
  <si>
    <t>Notes and Comments</t>
  </si>
  <si>
    <t>code^Diagnosis^I10C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</si>
</sst>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mmm\-yyyy"/>
    <numFmt numFmtId="165" formatCode="m/d/yyyy\ h:mm:ss\ AM/PM"/>
    <numFmt numFmtId="166" formatCode="###\-###\-####"/>
    <numFmt numFmtId="167" formatCode="m/d/yyyy\ h:mm\ AM/PM"/>
    <numFmt numFmtId="168" formatCode="General;\-General;&quot;Null&quot;"/>
    <numFmt numFmtId="169" formatCode="0;;;@"/>
  </numFmts>
  <fonts count="10" x14ac:knownFonts="1">
    <font>
      <sz val="11"/>
      <color theme="1"/>
      <name val="Calibri"/>
      <family val="2"/>
      <scheme val="minor"/>
    </font>
    <font>
      <sz val="11"/>
      <name val="Calibri"/>
      <family val="2"/>
      <scheme val="minor"/>
    </font>
    <font>
      <sz val="11"/>
      <color theme="1"/>
      <name val="Calibri"/>
      <family val="2"/>
      <scheme val="minor"/>
    </font>
    <font>
      <sz val="11"/>
      <color theme="1" tint="4.9989318521683403E-2"/>
      <name val="Calibri"/>
      <family val="2"/>
      <scheme val="minor"/>
    </font>
    <font>
      <b/>
      <sz val="11"/>
      <name val="Calibri"/>
      <family val="2"/>
      <scheme val="minor"/>
    </font>
    <font>
      <u/>
      <sz val="7"/>
      <color theme="10"/>
      <name val="Arial"/>
      <family val="2"/>
    </font>
    <font>
      <sz val="10"/>
      <name val="Arial"/>
      <family val="2"/>
    </font>
    <font>
      <sz val="10"/>
      <color theme="1"/>
      <name val="Calibri"/>
      <family val="2"/>
      <scheme val="minor"/>
    </font>
    <font>
      <b/>
      <sz val="11"/>
      <color theme="0"/>
      <name val="Calibri"/>
      <family val="2"/>
      <scheme val="minor"/>
    </font>
    <font>
      <b/>
      <sz val="11"/>
      <color theme="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CD611C"/>
        <bgColor indexed="64"/>
      </patternFill>
    </fill>
    <fill>
      <patternFill patternType="solid">
        <fgColor rgb="FFDFA9D5"/>
        <bgColor indexed="64"/>
      </patternFill>
    </fill>
    <fill>
      <patternFill patternType="solid">
        <fgColor rgb="FF863175"/>
        <bgColor indexed="64"/>
      </patternFill>
    </fill>
    <fill>
      <patternFill patternType="solid">
        <fgColor rgb="FFCCCCCC"/>
        <bgColor indexed="64"/>
      </patternFill>
    </fill>
    <fill>
      <patternFill patternType="solid">
        <fgColor rgb="FF92D050"/>
        <bgColor indexed="64"/>
      </patternFill>
    </fill>
  </fills>
  <borders count="1">
    <border>
      <left/>
      <right/>
      <top/>
      <bottom/>
      <diagonal/>
    </border>
  </borders>
  <cellStyleXfs count="13">
    <xf numFmtId="0" fontId="0" fillId="0" borderId="0"/>
    <xf numFmtId="0" fontId="2" fillId="0" borderId="0"/>
    <xf numFmtId="0" fontId="5" fillId="0" borderId="0" applyNumberFormat="0" applyFill="0" applyBorder="0" applyAlignment="0" applyProtection="0">
      <alignment vertical="top"/>
      <protection locked="0"/>
    </xf>
    <xf numFmtId="0" fontId="6" fillId="0" borderId="0"/>
    <xf numFmtId="0" fontId="6" fillId="0" borderId="0"/>
    <xf numFmtId="0" fontId="6" fillId="0" borderId="0"/>
    <xf numFmtId="0" fontId="6" fillId="0" borderId="0"/>
    <xf numFmtId="0" fontId="2" fillId="0" borderId="0"/>
    <xf numFmtId="0" fontId="2" fillId="0" borderId="0"/>
    <xf numFmtId="0" fontId="5" fillId="0" borderId="0" applyNumberFormat="0" applyFill="0" applyBorder="0" applyAlignment="0" applyProtection="0">
      <alignment vertical="top"/>
      <protection locked="0"/>
    </xf>
    <xf numFmtId="0" fontId="2" fillId="0" borderId="0"/>
    <xf numFmtId="0" fontId="7" fillId="0" borderId="0"/>
    <xf numFmtId="0" fontId="2" fillId="0" borderId="0"/>
  </cellStyleXfs>
  <cellXfs count="48">
    <xf numFmtId="0" fontId="0" fillId="0" borderId="0" xfId="0"/>
    <xf numFmtId="0" fontId="0" fillId="0" borderId="0" xfId="0" applyAlignment="1">
      <alignment horizontal="left" vertical="top" wrapText="1"/>
    </xf>
    <xf numFmtId="0" fontId="0" fillId="0" borderId="0" xfId="0" applyFill="1" applyAlignment="1">
      <alignment horizontal="left" vertical="top" wrapText="1"/>
    </xf>
    <xf numFmtId="1" fontId="0" fillId="0" borderId="0" xfId="0" applyNumberFormat="1" applyFill="1" applyAlignment="1">
      <alignment horizontal="left" vertical="top" wrapText="1"/>
    </xf>
    <xf numFmtId="22" fontId="0" fillId="0" borderId="0" xfId="0" applyNumberFormat="1" applyFill="1" applyAlignment="1">
      <alignment horizontal="left" vertical="top" wrapText="1"/>
    </xf>
    <xf numFmtId="0" fontId="1" fillId="0" borderId="0" xfId="0" applyFont="1" applyFill="1" applyAlignment="1">
      <alignment horizontal="left" vertical="top" wrapText="1"/>
    </xf>
    <xf numFmtId="0" fontId="8" fillId="6" borderId="0" xfId="0" applyFont="1" applyFill="1" applyBorder="1" applyAlignment="1">
      <alignment horizontal="left" vertical="top" wrapText="1"/>
    </xf>
    <xf numFmtId="0" fontId="8" fillId="4" borderId="0" xfId="0" applyFont="1" applyFill="1" applyBorder="1" applyAlignment="1" applyProtection="1">
      <alignment horizontal="left" vertical="top" wrapText="1"/>
      <protection hidden="1"/>
    </xf>
    <xf numFmtId="0" fontId="1" fillId="2" borderId="0" xfId="0" applyFont="1" applyFill="1" applyBorder="1" applyAlignment="1" applyProtection="1">
      <alignment horizontal="left" vertical="top" wrapText="1"/>
      <protection hidden="1"/>
    </xf>
    <xf numFmtId="0" fontId="0" fillId="0" borderId="0" xfId="0" applyAlignment="1" applyProtection="1">
      <alignment horizontal="left" vertical="top" wrapText="1"/>
      <protection hidden="1"/>
    </xf>
    <xf numFmtId="0" fontId="1" fillId="0" borderId="0" xfId="0" applyFont="1" applyFill="1" applyBorder="1" applyAlignment="1" applyProtection="1">
      <alignment horizontal="left" vertical="top" wrapText="1"/>
      <protection hidden="1"/>
    </xf>
    <xf numFmtId="168" fontId="1" fillId="5" borderId="0" xfId="0" applyNumberFormat="1" applyFont="1" applyFill="1" applyBorder="1" applyAlignment="1" applyProtection="1">
      <alignment horizontal="left" vertical="top" wrapText="1"/>
      <protection hidden="1"/>
    </xf>
    <xf numFmtId="0" fontId="8" fillId="6" borderId="0" xfId="0" applyFont="1" applyFill="1" applyBorder="1" applyAlignment="1" applyProtection="1">
      <alignment horizontal="left" vertical="top" wrapText="1"/>
      <protection hidden="1"/>
    </xf>
    <xf numFmtId="0" fontId="0" fillId="0" borderId="0" xfId="0" applyFill="1" applyBorder="1" applyAlignment="1" applyProtection="1">
      <alignment horizontal="left" vertical="top" wrapText="1"/>
      <protection hidden="1"/>
    </xf>
    <xf numFmtId="169" fontId="0" fillId="0" borderId="0" xfId="0" applyNumberFormat="1" applyBorder="1" applyAlignment="1" applyProtection="1">
      <alignment horizontal="left" vertical="top" wrapText="1"/>
      <protection hidden="1"/>
    </xf>
    <xf numFmtId="168" fontId="0" fillId="0" borderId="0" xfId="0" applyNumberFormat="1" applyBorder="1" applyAlignment="1" applyProtection="1">
      <alignment horizontal="left" vertical="top" wrapText="1"/>
      <protection hidden="1"/>
    </xf>
    <xf numFmtId="0" fontId="0" fillId="0" borderId="0" xfId="0" applyBorder="1" applyAlignment="1" applyProtection="1">
      <alignment horizontal="left" vertical="top" wrapText="1"/>
      <protection hidden="1"/>
    </xf>
    <xf numFmtId="169" fontId="0" fillId="0" borderId="0" xfId="0" applyNumberFormat="1" applyFill="1" applyBorder="1" applyAlignment="1" applyProtection="1">
      <alignment horizontal="left" vertical="top" wrapText="1"/>
      <protection hidden="1"/>
    </xf>
    <xf numFmtId="0" fontId="0" fillId="5" borderId="0" xfId="0" applyFill="1" applyBorder="1" applyAlignment="1" applyProtection="1">
      <alignment horizontal="left" vertical="top" wrapText="1"/>
      <protection hidden="1"/>
    </xf>
    <xf numFmtId="0" fontId="0" fillId="0" borderId="0" xfId="0" applyFill="1" applyAlignment="1" applyProtection="1">
      <alignment horizontal="left" vertical="top" wrapText="1"/>
      <protection hidden="1"/>
    </xf>
    <xf numFmtId="0" fontId="0" fillId="0" borderId="0" xfId="0" applyFont="1" applyFill="1" applyBorder="1" applyAlignment="1" applyProtection="1">
      <alignment horizontal="left" vertical="top" wrapText="1"/>
      <protection hidden="1"/>
    </xf>
    <xf numFmtId="0" fontId="1" fillId="7" borderId="0" xfId="0" applyFont="1" applyFill="1" applyBorder="1" applyAlignment="1" applyProtection="1">
      <alignment horizontal="left" vertical="top" wrapText="1"/>
      <protection hidden="1"/>
    </xf>
    <xf numFmtId="0" fontId="1" fillId="0" borderId="0" xfId="0" applyFont="1" applyBorder="1" applyAlignment="1" applyProtection="1">
      <alignment horizontal="left" vertical="top" wrapText="1"/>
      <protection hidden="1"/>
    </xf>
    <xf numFmtId="0" fontId="0" fillId="0" borderId="0" xfId="0" applyFill="1" applyAlignment="1" applyProtection="1">
      <alignment wrapText="1"/>
      <protection hidden="1"/>
    </xf>
    <xf numFmtId="0" fontId="0" fillId="0" borderId="0" xfId="0" applyAlignment="1" applyProtection="1">
      <alignment wrapText="1"/>
      <protection hidden="1"/>
    </xf>
    <xf numFmtId="0" fontId="0" fillId="0" borderId="0" xfId="0" applyAlignment="1" applyProtection="1">
      <alignment horizontal="left"/>
      <protection hidden="1"/>
    </xf>
    <xf numFmtId="0" fontId="0" fillId="5" borderId="0" xfId="0" applyFill="1" applyAlignment="1" applyProtection="1">
      <alignment horizontal="left"/>
      <protection hidden="1"/>
    </xf>
    <xf numFmtId="0" fontId="0" fillId="0" borderId="0" xfId="0" applyAlignment="1" applyProtection="1">
      <alignment horizontal="left" wrapText="1"/>
      <protection hidden="1"/>
    </xf>
    <xf numFmtId="168" fontId="1" fillId="0" borderId="0" xfId="0" applyNumberFormat="1" applyFont="1" applyFill="1" applyBorder="1" applyAlignment="1" applyProtection="1">
      <alignment horizontal="left" vertical="top" wrapText="1"/>
      <protection hidden="1"/>
    </xf>
    <xf numFmtId="0" fontId="0" fillId="5" borderId="0" xfId="0" applyFill="1" applyAlignment="1" applyProtection="1">
      <alignment horizontal="left" wrapText="1"/>
      <protection hidden="1"/>
    </xf>
    <xf numFmtId="0" fontId="0" fillId="5" borderId="0" xfId="0" quotePrefix="1" applyFill="1" applyAlignment="1" applyProtection="1">
      <alignment horizontal="left"/>
      <protection hidden="1"/>
    </xf>
    <xf numFmtId="0" fontId="9" fillId="4" borderId="0" xfId="0" applyFont="1" applyFill="1" applyBorder="1" applyAlignment="1" applyProtection="1">
      <alignment horizontal="left" vertical="top" wrapText="1"/>
      <protection hidden="1"/>
    </xf>
    <xf numFmtId="0" fontId="0" fillId="2" borderId="0" xfId="0" applyFill="1" applyAlignment="1" applyProtection="1">
      <alignment horizontal="left" vertical="top" wrapText="1"/>
      <protection hidden="1"/>
    </xf>
    <xf numFmtId="164" fontId="3" fillId="0" borderId="0" xfId="0" applyNumberFormat="1" applyFont="1" applyFill="1" applyBorder="1" applyAlignment="1" applyProtection="1">
      <alignment horizontal="left" vertical="top" wrapText="1"/>
      <protection hidden="1"/>
    </xf>
    <xf numFmtId="0" fontId="0" fillId="3" borderId="0" xfId="0" applyFill="1" applyAlignment="1" applyProtection="1">
      <alignment horizontal="left" vertical="top" wrapText="1"/>
      <protection hidden="1"/>
    </xf>
    <xf numFmtId="0" fontId="1" fillId="3" borderId="0" xfId="0" applyFont="1" applyFill="1" applyBorder="1" applyAlignment="1" applyProtection="1">
      <alignment horizontal="left" vertical="top" wrapText="1"/>
      <protection hidden="1"/>
    </xf>
    <xf numFmtId="0" fontId="0" fillId="3" borderId="0" xfId="0" applyFont="1" applyFill="1" applyBorder="1" applyAlignment="1" applyProtection="1">
      <alignment horizontal="left" vertical="top" wrapText="1"/>
      <protection hidden="1"/>
    </xf>
    <xf numFmtId="0" fontId="0" fillId="8" borderId="0" xfId="0" applyFill="1" applyAlignment="1">
      <alignment horizontal="left" vertical="top" wrapText="1"/>
    </xf>
    <xf numFmtId="0" fontId="0" fillId="0" borderId="0" xfId="0" quotePrefix="1" applyFill="1" applyAlignment="1" applyProtection="1">
      <alignment horizontal="left"/>
      <protection hidden="1"/>
    </xf>
    <xf numFmtId="22" fontId="0" fillId="5" borderId="0" xfId="0" applyNumberFormat="1" applyFill="1" applyBorder="1" applyAlignment="1" applyProtection="1">
      <alignment horizontal="left" vertical="top" wrapText="1"/>
      <protection hidden="1"/>
    </xf>
    <xf numFmtId="165" fontId="0" fillId="5" borderId="0" xfId="0" applyNumberFormat="1" applyFill="1" applyBorder="1" applyAlignment="1" applyProtection="1">
      <alignment horizontal="left" vertical="top" wrapText="1"/>
      <protection hidden="1"/>
    </xf>
    <xf numFmtId="0" fontId="1" fillId="5" borderId="0" xfId="0" applyFont="1" applyFill="1" applyBorder="1" applyAlignment="1" applyProtection="1">
      <alignment horizontal="left" vertical="top" wrapText="1"/>
      <protection hidden="1"/>
    </xf>
    <xf numFmtId="166" fontId="0" fillId="5" borderId="0" xfId="0" applyNumberFormat="1" applyFill="1" applyBorder="1" applyAlignment="1" applyProtection="1">
      <alignment horizontal="left" vertical="top" wrapText="1"/>
      <protection hidden="1"/>
    </xf>
    <xf numFmtId="167" fontId="0" fillId="5" borderId="0" xfId="0" applyNumberFormat="1" applyFill="1" applyBorder="1" applyAlignment="1" applyProtection="1">
      <alignment horizontal="left" vertical="top" wrapText="1"/>
      <protection hidden="1"/>
    </xf>
    <xf numFmtId="14" fontId="0" fillId="5" borderId="0" xfId="0" applyNumberFormat="1" applyFill="1" applyBorder="1" applyAlignment="1" applyProtection="1">
      <alignment horizontal="left" vertical="top" wrapText="1"/>
      <protection hidden="1"/>
    </xf>
    <xf numFmtId="165" fontId="0" fillId="0" borderId="0" xfId="0" applyNumberFormat="1" applyFill="1" applyBorder="1" applyAlignment="1" applyProtection="1">
      <alignment horizontal="left" vertical="top" wrapText="1"/>
      <protection hidden="1"/>
    </xf>
    <xf numFmtId="167" fontId="0" fillId="0" borderId="0" xfId="0" applyNumberFormat="1" applyFill="1" applyBorder="1" applyAlignment="1" applyProtection="1">
      <alignment horizontal="left" vertical="top" wrapText="1"/>
      <protection hidden="1"/>
    </xf>
    <xf numFmtId="1" fontId="0" fillId="0" borderId="0" xfId="0" applyNumberFormat="1" applyFill="1" applyAlignment="1" applyProtection="1">
      <alignment horizontal="left" vertical="top" wrapText="1"/>
      <protection hidden="1"/>
    </xf>
  </cellXfs>
  <cellStyles count="13">
    <cellStyle name="Hyperlink 2" xfId="9"/>
    <cellStyle name="Hyperlink 3" xfId="2"/>
    <cellStyle name="Normal" xfId="0" builtinId="0"/>
    <cellStyle name="Normal 10 2" xfId="5"/>
    <cellStyle name="Normal 102" xfId="3"/>
    <cellStyle name="Normal 102 2 2" xfId="6"/>
    <cellStyle name="Normal 175" xfId="4"/>
    <cellStyle name="Normal 2" xfId="11"/>
    <cellStyle name="Normal 3 2 3" xfId="10"/>
    <cellStyle name="Normal 3 4 2 2" xfId="8"/>
    <cellStyle name="Normal 3 4 3" xfId="7"/>
    <cellStyle name="Normal 4" xfId="12"/>
    <cellStyle name="Normal 8 5" xfId="1"/>
  </cellStyles>
  <dxfs count="6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DFA9D5"/>
      <color rgb="FFC767B5"/>
      <color rgb="FFFF99CC"/>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r.details.loinc.org/AnswerList/LL830-1.html" TargetMode="External"/><Relationship Id="rId3" Type="http://schemas.openxmlformats.org/officeDocument/2006/relationships/hyperlink" Target="http://www.hl7.org/implement/standards/product_brief.cfm?product_id=344" TargetMode="External"/><Relationship Id="rId7" Type="http://schemas.openxmlformats.org/officeDocument/2006/relationships/hyperlink" Target="http://r.details.loinc.org/AnswerList/LL1736-9.html" TargetMode="External"/><Relationship Id="rId12" Type="http://schemas.openxmlformats.org/officeDocument/2006/relationships/printerSettings" Target="../printerSettings/printerSettings3.bin"/><Relationship Id="rId2" Type="http://schemas.openxmlformats.org/officeDocument/2006/relationships/hyperlink" Target="http://www.hl7.org/implement/standards/product_brief.cfm?product_id=344" TargetMode="External"/><Relationship Id="rId1" Type="http://schemas.openxmlformats.org/officeDocument/2006/relationships/hyperlink" Target="http://www.hl7.org/implement/standards/product_brief.cfm?product_id=366" TargetMode="External"/><Relationship Id="rId6" Type="http://schemas.openxmlformats.org/officeDocument/2006/relationships/hyperlink" Target="http://r.details.loinc.org/AnswerList/LL3639-3.html" TargetMode="External"/><Relationship Id="rId11" Type="http://schemas.openxmlformats.org/officeDocument/2006/relationships/hyperlink" Target="http://r.details.loinc.org/AnswerList/LL831-9.html" TargetMode="External"/><Relationship Id="rId5" Type="http://schemas.openxmlformats.org/officeDocument/2006/relationships/hyperlink" Target="http://r.details.loinc.org/AnswerList/LL836-8.html" TargetMode="External"/><Relationship Id="rId10" Type="http://schemas.openxmlformats.org/officeDocument/2006/relationships/hyperlink" Target="http://r.details.loinc.org/AnswerList/LL3860-5.html" TargetMode="External"/><Relationship Id="rId4" Type="http://schemas.openxmlformats.org/officeDocument/2006/relationships/hyperlink" Target="http://r.details.loinc.org/AnswerList/LL1735-1.html" TargetMode="External"/><Relationship Id="rId9" Type="http://schemas.openxmlformats.org/officeDocument/2006/relationships/hyperlink" Target="http://r.details.loinc.org/AnswerList/LL829-3.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activeCell="A14" sqref="A14"/>
    </sheetView>
  </sheetViews>
  <sheetFormatPr defaultColWidth="8.85546875" defaultRowHeight="15" customHeight="1" x14ac:dyDescent="0.25"/>
  <cols>
    <col min="1" max="1" width="18.5703125" style="25" bestFit="1" customWidth="1"/>
    <col min="2" max="2" width="11.28515625" style="25" bestFit="1" customWidth="1"/>
    <col min="3" max="3" width="51.28515625" style="25" bestFit="1" customWidth="1"/>
    <col min="4" max="4" width="44" style="25" bestFit="1" customWidth="1"/>
    <col min="5" max="16384" width="8.85546875" style="25"/>
  </cols>
  <sheetData>
    <row r="1" spans="1:4" ht="15" customHeight="1" x14ac:dyDescent="0.25">
      <c r="A1" s="12" t="s">
        <v>86</v>
      </c>
      <c r="C1" s="26" t="s">
        <v>75</v>
      </c>
      <c r="D1" s="27"/>
    </row>
    <row r="2" spans="1:4" ht="15" customHeight="1" x14ac:dyDescent="0.25">
      <c r="A2" s="27"/>
      <c r="B2" s="27"/>
      <c r="C2" s="27"/>
      <c r="D2" s="27"/>
    </row>
    <row r="3" spans="1:4" ht="15" customHeight="1" x14ac:dyDescent="0.25">
      <c r="A3" s="12" t="s">
        <v>88</v>
      </c>
      <c r="B3" s="28" t="s">
        <v>89</v>
      </c>
      <c r="C3" s="29" t="s">
        <v>92</v>
      </c>
      <c r="D3" s="27" t="str">
        <f>CONCATENATE("^^^",C3,"&amp;",C4,"&amp;",C5)</f>
        <v>^^^Virginia LIMS&amp;2.4.563.6589.36&amp;ISO</v>
      </c>
    </row>
    <row r="4" spans="1:4" ht="15" customHeight="1" x14ac:dyDescent="0.25">
      <c r="A4" s="27"/>
      <c r="B4" s="28" t="s">
        <v>90</v>
      </c>
      <c r="C4" s="29" t="s">
        <v>93</v>
      </c>
      <c r="D4" s="27"/>
    </row>
    <row r="5" spans="1:4" ht="15" customHeight="1" x14ac:dyDescent="0.25">
      <c r="B5" s="28" t="s">
        <v>91</v>
      </c>
      <c r="C5" s="29" t="s">
        <v>91</v>
      </c>
      <c r="D5" s="27"/>
    </row>
    <row r="6" spans="1:4" ht="15" customHeight="1" x14ac:dyDescent="0.25">
      <c r="A6" s="12" t="s">
        <v>87</v>
      </c>
      <c r="B6" s="28" t="s">
        <v>89</v>
      </c>
      <c r="C6" s="29" t="s">
        <v>1545</v>
      </c>
      <c r="D6" s="27" t="str">
        <f>CONCATENATE("^^^",C6,"&amp;",C7,"&amp;",C8)</f>
        <v>^^^HospitalSystem&amp;2.16.840.1.114222.XXX&amp;ISO</v>
      </c>
    </row>
    <row r="7" spans="1:4" ht="15" customHeight="1" x14ac:dyDescent="0.25">
      <c r="A7" s="27"/>
      <c r="B7" s="28" t="s">
        <v>90</v>
      </c>
      <c r="C7" s="29" t="s">
        <v>1544</v>
      </c>
      <c r="D7" s="27"/>
    </row>
    <row r="8" spans="1:4" ht="15" customHeight="1" x14ac:dyDescent="0.25">
      <c r="A8" s="27"/>
      <c r="B8" s="28" t="s">
        <v>91</v>
      </c>
      <c r="C8" s="29" t="s">
        <v>91</v>
      </c>
      <c r="D8" s="27"/>
    </row>
    <row r="9" spans="1:4" ht="15" customHeight="1" x14ac:dyDescent="0.25">
      <c r="A9" s="27"/>
      <c r="B9" s="27"/>
      <c r="C9" s="27"/>
      <c r="D9" s="27"/>
    </row>
    <row r="10" spans="1:4" ht="15" customHeight="1" x14ac:dyDescent="0.25">
      <c r="A10" s="12" t="s">
        <v>1700</v>
      </c>
      <c r="C10" s="26">
        <v>500</v>
      </c>
    </row>
    <row r="13" spans="1:4" ht="15" customHeight="1" x14ac:dyDescent="0.25">
      <c r="A13" s="12" t="s">
        <v>1546</v>
      </c>
    </row>
    <row r="14" spans="1:4" ht="15" customHeight="1" x14ac:dyDescent="0.25">
      <c r="A14" s="30" t="s">
        <v>1724</v>
      </c>
    </row>
    <row r="15" spans="1:4" ht="15" customHeight="1" x14ac:dyDescent="0.25">
      <c r="A15" s="38"/>
    </row>
    <row r="16" spans="1:4" ht="15" customHeight="1" x14ac:dyDescent="0.25">
      <c r="A16" s="38"/>
    </row>
    <row r="17" spans="1:1" ht="15" customHeight="1" x14ac:dyDescent="0.25">
      <c r="A17" s="38"/>
    </row>
    <row r="18" spans="1:1" ht="15" customHeight="1" x14ac:dyDescent="0.25">
      <c r="A18" s="38"/>
    </row>
    <row r="19" spans="1:1" ht="15" customHeight="1" x14ac:dyDescent="0.25">
      <c r="A19" s="38"/>
    </row>
    <row r="20" spans="1:1" ht="15" customHeight="1" x14ac:dyDescent="0.25">
      <c r="A20" s="38"/>
    </row>
    <row r="21" spans="1:1" ht="15" customHeight="1" x14ac:dyDescent="0.25">
      <c r="A21" s="38"/>
    </row>
    <row r="22" spans="1:1" ht="15" customHeight="1" x14ac:dyDescent="0.25">
      <c r="A22" s="38"/>
    </row>
    <row r="23" spans="1:1" ht="15" customHeight="1" x14ac:dyDescent="0.25">
      <c r="A23" s="38"/>
    </row>
    <row r="24" spans="1:1" ht="15" customHeight="1" x14ac:dyDescent="0.25">
      <c r="A24" s="38"/>
    </row>
  </sheetData>
  <sheetProtection algorithmName="SHA-512" hashValue="M9Khy8HHqoQ5OYaSWyD419OtWajUxrS7SLplZVlWux2vVqZRk/ij6hV6uHR0H8EFJtRjQHW1AUN+gHD0oM0e/A==" saltValue="H2oVEWRj3W0VAK+SyuzqPg==" spinCount="100000" sheet="1" objects="1" scenarios="1"/>
  <protectedRanges>
    <protectedRange sqref="C1" name="Assigning Authority"/>
    <protectedRange sqref="C3:C5" name="Laboratory Info"/>
    <protectedRange sqref="C6:C8" name="Hospital Info"/>
    <protectedRange sqref="C10" name="Time zone offset"/>
  </protectedRange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38"/>
  <sheetViews>
    <sheetView zoomScaleNormal="100" workbookViewId="0">
      <pane ySplit="1" topLeftCell="A80" activePane="bottomLeft" state="frozen"/>
      <selection pane="bottomLeft" activeCell="F91" sqref="F91"/>
    </sheetView>
  </sheetViews>
  <sheetFormatPr defaultColWidth="14.140625" defaultRowHeight="15" customHeight="1" x14ac:dyDescent="0.25"/>
  <cols>
    <col min="1" max="1" width="7.7109375" style="9" customWidth="1"/>
    <col min="2" max="3" width="10.42578125" style="9" customWidth="1"/>
    <col min="4" max="4" width="33.85546875" style="9" customWidth="1"/>
    <col min="5" max="5" width="14.7109375" style="9" customWidth="1"/>
    <col min="6" max="6" width="25" style="9" customWidth="1"/>
    <col min="7" max="8" width="10.42578125" style="9" hidden="1" customWidth="1"/>
    <col min="9" max="9" width="10.42578125" style="9" customWidth="1"/>
    <col min="10" max="10" width="53.5703125" style="9" customWidth="1"/>
    <col min="11" max="11" width="10.42578125" style="9" customWidth="1"/>
    <col min="12" max="12" width="79.42578125" style="9" customWidth="1"/>
    <col min="13" max="16" width="10.42578125" style="9" hidden="1" customWidth="1"/>
    <col min="17" max="17" width="10.42578125" style="9" customWidth="1"/>
    <col min="18" max="16384" width="14.140625" style="9"/>
  </cols>
  <sheetData>
    <row r="1" spans="1:22" ht="43.5" customHeight="1" x14ac:dyDescent="0.25">
      <c r="A1" s="7" t="s">
        <v>1704</v>
      </c>
      <c r="B1" s="31" t="s">
        <v>1697</v>
      </c>
      <c r="C1" s="31" t="s">
        <v>1664</v>
      </c>
      <c r="D1" s="31" t="s">
        <v>0</v>
      </c>
      <c r="E1" s="31" t="s">
        <v>94</v>
      </c>
      <c r="F1" s="31" t="s">
        <v>95</v>
      </c>
      <c r="G1" s="31" t="s">
        <v>96</v>
      </c>
      <c r="H1" s="31" t="s">
        <v>97</v>
      </c>
      <c r="I1" s="31" t="s">
        <v>1665</v>
      </c>
      <c r="J1" s="31" t="s">
        <v>1666</v>
      </c>
      <c r="K1" s="31" t="s">
        <v>98</v>
      </c>
      <c r="L1" s="31" t="s">
        <v>1699</v>
      </c>
      <c r="M1" s="31" t="s">
        <v>99</v>
      </c>
      <c r="N1" s="31" t="s">
        <v>100</v>
      </c>
      <c r="O1" s="31" t="s">
        <v>101</v>
      </c>
      <c r="P1" s="31" t="s">
        <v>102</v>
      </c>
    </row>
    <row r="2" spans="1:22" s="20" customFormat="1" ht="15" customHeight="1" x14ac:dyDescent="0.25">
      <c r="A2" s="10">
        <v>1</v>
      </c>
      <c r="B2" s="9" t="s">
        <v>640</v>
      </c>
      <c r="C2" s="9" t="s">
        <v>1005</v>
      </c>
      <c r="D2" s="9" t="s">
        <v>641</v>
      </c>
      <c r="E2" s="9" t="s">
        <v>642</v>
      </c>
      <c r="F2" s="9" t="s">
        <v>641</v>
      </c>
      <c r="G2" s="9"/>
      <c r="H2" s="9"/>
      <c r="I2" s="9" t="s">
        <v>643</v>
      </c>
      <c r="J2" s="9" t="s">
        <v>644</v>
      </c>
      <c r="K2" s="9" t="s">
        <v>645</v>
      </c>
      <c r="L2" s="10" t="s">
        <v>643</v>
      </c>
      <c r="M2" s="9" t="s">
        <v>73</v>
      </c>
      <c r="N2" s="9" t="s">
        <v>646</v>
      </c>
      <c r="O2" s="9" t="s">
        <v>328</v>
      </c>
      <c r="P2" s="9" t="s">
        <v>326</v>
      </c>
      <c r="Q2" s="9"/>
      <c r="R2" s="9"/>
      <c r="S2" s="9"/>
      <c r="T2" s="25"/>
      <c r="U2" s="25"/>
      <c r="V2" s="9"/>
    </row>
    <row r="3" spans="1:22" ht="15" customHeight="1" x14ac:dyDescent="0.25">
      <c r="A3" s="10">
        <v>2</v>
      </c>
      <c r="B3" s="9" t="s">
        <v>640</v>
      </c>
      <c r="C3" s="9" t="s">
        <v>1005</v>
      </c>
      <c r="D3" s="9" t="s">
        <v>641</v>
      </c>
      <c r="E3" s="9" t="s">
        <v>642</v>
      </c>
      <c r="F3" s="9" t="s">
        <v>641</v>
      </c>
      <c r="I3" s="9" t="s">
        <v>647</v>
      </c>
      <c r="J3" s="9" t="s">
        <v>648</v>
      </c>
      <c r="K3" s="9" t="s">
        <v>645</v>
      </c>
      <c r="L3" s="10" t="s">
        <v>647</v>
      </c>
      <c r="M3" s="9" t="s">
        <v>73</v>
      </c>
      <c r="O3" s="9" t="s">
        <v>325</v>
      </c>
      <c r="P3" s="9" t="s">
        <v>326</v>
      </c>
      <c r="T3" s="25"/>
      <c r="U3" s="25"/>
    </row>
    <row r="4" spans="1:22" ht="15" customHeight="1" x14ac:dyDescent="0.25">
      <c r="A4" s="10">
        <v>3</v>
      </c>
      <c r="B4" s="9" t="s">
        <v>365</v>
      </c>
      <c r="C4" s="19" t="s">
        <v>1005</v>
      </c>
      <c r="D4" s="9" t="s">
        <v>366</v>
      </c>
      <c r="E4" s="9" t="s">
        <v>367</v>
      </c>
      <c r="F4" s="9" t="s">
        <v>366</v>
      </c>
      <c r="I4" s="9" t="s">
        <v>368</v>
      </c>
      <c r="J4" s="9" t="s">
        <v>369</v>
      </c>
      <c r="K4" s="9" t="s">
        <v>370</v>
      </c>
      <c r="L4" s="10" t="s">
        <v>368</v>
      </c>
      <c r="M4" s="9" t="s">
        <v>73</v>
      </c>
      <c r="N4" s="9" t="s">
        <v>371</v>
      </c>
      <c r="O4" s="9" t="s">
        <v>328</v>
      </c>
      <c r="P4" s="9" t="s">
        <v>356</v>
      </c>
      <c r="T4" s="25"/>
      <c r="U4" s="25"/>
    </row>
    <row r="5" spans="1:22" ht="15" customHeight="1" x14ac:dyDescent="0.25">
      <c r="A5" s="10">
        <v>4</v>
      </c>
      <c r="B5" s="9" t="s">
        <v>365</v>
      </c>
      <c r="C5" s="19" t="s">
        <v>1005</v>
      </c>
      <c r="D5" s="9" t="s">
        <v>366</v>
      </c>
      <c r="E5" s="9" t="s">
        <v>367</v>
      </c>
      <c r="F5" s="9" t="s">
        <v>366</v>
      </c>
      <c r="I5" s="9" t="s">
        <v>372</v>
      </c>
      <c r="J5" s="9" t="s">
        <v>373</v>
      </c>
      <c r="K5" s="9" t="s">
        <v>370</v>
      </c>
      <c r="L5" s="10" t="s">
        <v>372</v>
      </c>
      <c r="M5" s="9" t="s">
        <v>73</v>
      </c>
      <c r="N5" s="9" t="s">
        <v>374</v>
      </c>
      <c r="O5" s="9" t="s">
        <v>328</v>
      </c>
      <c r="P5" s="9" t="s">
        <v>356</v>
      </c>
      <c r="T5" s="25"/>
      <c r="U5" s="25"/>
    </row>
    <row r="6" spans="1:22" ht="15" customHeight="1" x14ac:dyDescent="0.25">
      <c r="A6" s="10">
        <v>5</v>
      </c>
      <c r="B6" s="9" t="s">
        <v>365</v>
      </c>
      <c r="C6" s="19" t="s">
        <v>1005</v>
      </c>
      <c r="D6" s="9" t="s">
        <v>366</v>
      </c>
      <c r="E6" s="9" t="s">
        <v>367</v>
      </c>
      <c r="F6" s="9" t="s">
        <v>366</v>
      </c>
      <c r="I6" s="9" t="s">
        <v>375</v>
      </c>
      <c r="J6" s="9" t="s">
        <v>973</v>
      </c>
      <c r="K6" s="9" t="s">
        <v>370</v>
      </c>
      <c r="L6" s="10" t="s">
        <v>375</v>
      </c>
      <c r="M6" s="9" t="s">
        <v>73</v>
      </c>
      <c r="N6" s="9" t="s">
        <v>376</v>
      </c>
      <c r="O6" s="9" t="s">
        <v>328</v>
      </c>
      <c r="P6" s="9" t="s">
        <v>356</v>
      </c>
      <c r="T6" s="25"/>
      <c r="U6" s="25"/>
    </row>
    <row r="7" spans="1:22" ht="15" customHeight="1" x14ac:dyDescent="0.25">
      <c r="A7" s="10">
        <v>6</v>
      </c>
      <c r="B7" s="9" t="s">
        <v>365</v>
      </c>
      <c r="C7" s="19" t="s">
        <v>1005</v>
      </c>
      <c r="D7" s="9" t="s">
        <v>366</v>
      </c>
      <c r="E7" s="9" t="s">
        <v>367</v>
      </c>
      <c r="F7" s="9" t="s">
        <v>366</v>
      </c>
      <c r="I7" s="9" t="s">
        <v>377</v>
      </c>
      <c r="J7" s="9" t="s">
        <v>378</v>
      </c>
      <c r="K7" s="9" t="s">
        <v>370</v>
      </c>
      <c r="L7" s="10" t="s">
        <v>377</v>
      </c>
      <c r="M7" s="9" t="s">
        <v>73</v>
      </c>
      <c r="N7" s="9" t="s">
        <v>379</v>
      </c>
      <c r="O7" s="9" t="s">
        <v>328</v>
      </c>
      <c r="P7" s="9" t="s">
        <v>356</v>
      </c>
      <c r="T7" s="25"/>
      <c r="U7" s="25"/>
    </row>
    <row r="8" spans="1:22" s="20" customFormat="1" ht="15" customHeight="1" x14ac:dyDescent="0.25">
      <c r="A8" s="10">
        <v>7</v>
      </c>
      <c r="B8" s="9" t="s">
        <v>365</v>
      </c>
      <c r="C8" s="19" t="s">
        <v>1005</v>
      </c>
      <c r="D8" s="9" t="s">
        <v>366</v>
      </c>
      <c r="E8" s="9" t="s">
        <v>367</v>
      </c>
      <c r="F8" s="9" t="s">
        <v>366</v>
      </c>
      <c r="G8" s="9"/>
      <c r="H8" s="9"/>
      <c r="I8" s="9" t="s">
        <v>380</v>
      </c>
      <c r="J8" s="9" t="s">
        <v>381</v>
      </c>
      <c r="K8" s="9" t="s">
        <v>370</v>
      </c>
      <c r="L8" s="10" t="s">
        <v>380</v>
      </c>
      <c r="M8" s="9" t="s">
        <v>73</v>
      </c>
      <c r="N8" s="9"/>
      <c r="O8" s="9" t="s">
        <v>325</v>
      </c>
      <c r="P8" s="9" t="s">
        <v>356</v>
      </c>
      <c r="Q8" s="9"/>
      <c r="R8" s="9"/>
      <c r="S8" s="9"/>
      <c r="T8" s="25"/>
      <c r="U8" s="25"/>
      <c r="V8" s="9"/>
    </row>
    <row r="9" spans="1:22" ht="15" customHeight="1" x14ac:dyDescent="0.25">
      <c r="A9" s="10">
        <v>8</v>
      </c>
      <c r="B9" s="9" t="s">
        <v>365</v>
      </c>
      <c r="C9" s="19" t="s">
        <v>1005</v>
      </c>
      <c r="D9" s="9" t="s">
        <v>366</v>
      </c>
      <c r="E9" s="9" t="s">
        <v>367</v>
      </c>
      <c r="F9" s="9" t="s">
        <v>366</v>
      </c>
      <c r="I9" s="9" t="s">
        <v>382</v>
      </c>
      <c r="J9" s="9" t="s">
        <v>383</v>
      </c>
      <c r="K9" s="9" t="s">
        <v>370</v>
      </c>
      <c r="L9" s="10" t="s">
        <v>382</v>
      </c>
      <c r="M9" s="9" t="s">
        <v>73</v>
      </c>
      <c r="N9" s="9" t="s">
        <v>384</v>
      </c>
      <c r="O9" s="9" t="s">
        <v>328</v>
      </c>
      <c r="P9" s="9" t="s">
        <v>356</v>
      </c>
      <c r="T9" s="25"/>
      <c r="U9" s="25"/>
    </row>
    <row r="10" spans="1:22" ht="15" customHeight="1" x14ac:dyDescent="0.25">
      <c r="A10" s="10">
        <v>9</v>
      </c>
      <c r="B10" s="9" t="s">
        <v>660</v>
      </c>
      <c r="C10" s="19" t="s">
        <v>1005</v>
      </c>
      <c r="D10" s="9" t="s">
        <v>661</v>
      </c>
      <c r="E10" s="9" t="s">
        <v>662</v>
      </c>
      <c r="F10" s="9" t="s">
        <v>661</v>
      </c>
      <c r="I10" s="9" t="s">
        <v>663</v>
      </c>
      <c r="J10" s="9" t="s">
        <v>664</v>
      </c>
      <c r="K10" s="9" t="s">
        <v>665</v>
      </c>
      <c r="L10" s="10" t="s">
        <v>663</v>
      </c>
      <c r="M10" s="9" t="s">
        <v>73</v>
      </c>
      <c r="O10" s="9" t="s">
        <v>328</v>
      </c>
      <c r="P10" s="9" t="s">
        <v>356</v>
      </c>
      <c r="T10" s="25"/>
      <c r="U10" s="25"/>
    </row>
    <row r="11" spans="1:22" ht="15" customHeight="1" x14ac:dyDescent="0.25">
      <c r="A11" s="10">
        <v>10</v>
      </c>
      <c r="B11" s="9" t="s">
        <v>903</v>
      </c>
      <c r="C11" s="19" t="s">
        <v>1005</v>
      </c>
      <c r="D11" s="9" t="s">
        <v>893</v>
      </c>
      <c r="E11" s="9" t="s">
        <v>894</v>
      </c>
      <c r="F11" s="9" t="s">
        <v>893</v>
      </c>
      <c r="I11" s="9" t="s">
        <v>346</v>
      </c>
      <c r="J11" s="9" t="s">
        <v>904</v>
      </c>
      <c r="K11" s="9" t="s">
        <v>896</v>
      </c>
      <c r="L11" s="10" t="s">
        <v>346</v>
      </c>
      <c r="M11" s="9" t="s">
        <v>73</v>
      </c>
      <c r="O11" s="9" t="s">
        <v>325</v>
      </c>
      <c r="P11" s="9" t="s">
        <v>356</v>
      </c>
      <c r="T11" s="25"/>
      <c r="U11" s="25"/>
    </row>
    <row r="12" spans="1:22" ht="15" customHeight="1" x14ac:dyDescent="0.25">
      <c r="A12" s="10">
        <v>11</v>
      </c>
      <c r="B12" s="9" t="s">
        <v>892</v>
      </c>
      <c r="C12" s="19" t="s">
        <v>1005</v>
      </c>
      <c r="D12" s="9" t="s">
        <v>893</v>
      </c>
      <c r="E12" s="9" t="s">
        <v>894</v>
      </c>
      <c r="F12" s="9" t="s">
        <v>893</v>
      </c>
      <c r="I12" s="9" t="s">
        <v>348</v>
      </c>
      <c r="J12" s="9" t="s">
        <v>895</v>
      </c>
      <c r="K12" s="9" t="s">
        <v>896</v>
      </c>
      <c r="L12" s="10" t="s">
        <v>348</v>
      </c>
      <c r="M12" s="9" t="s">
        <v>73</v>
      </c>
      <c r="O12" s="9" t="s">
        <v>325</v>
      </c>
      <c r="P12" s="9" t="s">
        <v>356</v>
      </c>
      <c r="T12" s="25"/>
      <c r="U12" s="25"/>
    </row>
    <row r="13" spans="1:22" ht="15" customHeight="1" x14ac:dyDescent="0.25">
      <c r="A13" s="10">
        <v>12</v>
      </c>
      <c r="B13" s="9" t="s">
        <v>903</v>
      </c>
      <c r="C13" s="19" t="s">
        <v>1005</v>
      </c>
      <c r="D13" s="9" t="s">
        <v>893</v>
      </c>
      <c r="E13" s="9" t="s">
        <v>894</v>
      </c>
      <c r="F13" s="9" t="s">
        <v>893</v>
      </c>
      <c r="I13" s="9" t="s">
        <v>348</v>
      </c>
      <c r="J13" s="9" t="s">
        <v>895</v>
      </c>
      <c r="K13" s="9" t="s">
        <v>896</v>
      </c>
      <c r="L13" s="10" t="s">
        <v>348</v>
      </c>
      <c r="M13" s="9" t="s">
        <v>73</v>
      </c>
      <c r="O13" s="9" t="s">
        <v>325</v>
      </c>
      <c r="P13" s="9" t="s">
        <v>356</v>
      </c>
      <c r="T13" s="25"/>
      <c r="U13" s="25"/>
    </row>
    <row r="14" spans="1:22" ht="15" customHeight="1" x14ac:dyDescent="0.25">
      <c r="A14" s="10">
        <v>13</v>
      </c>
      <c r="B14" s="9" t="s">
        <v>892</v>
      </c>
      <c r="C14" s="19" t="s">
        <v>1005</v>
      </c>
      <c r="D14" s="9" t="s">
        <v>893</v>
      </c>
      <c r="E14" s="9" t="s">
        <v>894</v>
      </c>
      <c r="F14" s="9" t="s">
        <v>893</v>
      </c>
      <c r="I14" s="9" t="s">
        <v>656</v>
      </c>
      <c r="J14" s="9" t="s">
        <v>897</v>
      </c>
      <c r="K14" s="9" t="s">
        <v>896</v>
      </c>
      <c r="L14" s="10" t="s">
        <v>656</v>
      </c>
      <c r="M14" s="9" t="s">
        <v>73</v>
      </c>
      <c r="O14" s="9" t="s">
        <v>328</v>
      </c>
      <c r="P14" s="9" t="s">
        <v>356</v>
      </c>
      <c r="T14" s="25"/>
      <c r="U14" s="25"/>
    </row>
    <row r="15" spans="1:22" ht="15" customHeight="1" x14ac:dyDescent="0.25">
      <c r="A15" s="10">
        <v>14</v>
      </c>
      <c r="B15" s="9" t="s">
        <v>903</v>
      </c>
      <c r="C15" s="19" t="s">
        <v>1005</v>
      </c>
      <c r="D15" s="9" t="s">
        <v>893</v>
      </c>
      <c r="E15" s="9" t="s">
        <v>894</v>
      </c>
      <c r="F15" s="9" t="s">
        <v>893</v>
      </c>
      <c r="I15" s="9" t="s">
        <v>656</v>
      </c>
      <c r="J15" s="9" t="s">
        <v>897</v>
      </c>
      <c r="K15" s="9" t="s">
        <v>896</v>
      </c>
      <c r="L15" s="10" t="s">
        <v>656</v>
      </c>
      <c r="M15" s="9" t="s">
        <v>73</v>
      </c>
      <c r="O15" s="9" t="s">
        <v>328</v>
      </c>
      <c r="P15" s="9" t="s">
        <v>356</v>
      </c>
      <c r="T15" s="25"/>
      <c r="U15" s="25"/>
    </row>
    <row r="16" spans="1:22" ht="15" customHeight="1" x14ac:dyDescent="0.25">
      <c r="A16" s="10">
        <v>15</v>
      </c>
      <c r="B16" s="9" t="s">
        <v>892</v>
      </c>
      <c r="C16" s="19" t="s">
        <v>1005</v>
      </c>
      <c r="D16" s="9" t="s">
        <v>893</v>
      </c>
      <c r="E16" s="9" t="s">
        <v>894</v>
      </c>
      <c r="F16" s="9" t="s">
        <v>893</v>
      </c>
      <c r="I16" s="9" t="s">
        <v>898</v>
      </c>
      <c r="J16" s="9" t="s">
        <v>899</v>
      </c>
      <c r="K16" s="9" t="s">
        <v>896</v>
      </c>
      <c r="L16" s="10" t="s">
        <v>898</v>
      </c>
      <c r="M16" s="9" t="s">
        <v>73</v>
      </c>
      <c r="O16" s="9" t="s">
        <v>325</v>
      </c>
      <c r="P16" s="9" t="s">
        <v>356</v>
      </c>
      <c r="T16" s="25"/>
      <c r="U16" s="25"/>
    </row>
    <row r="17" spans="1:21" ht="15" customHeight="1" x14ac:dyDescent="0.25">
      <c r="A17" s="10">
        <v>16</v>
      </c>
      <c r="B17" s="9" t="s">
        <v>903</v>
      </c>
      <c r="C17" s="19" t="s">
        <v>1005</v>
      </c>
      <c r="D17" s="9" t="s">
        <v>893</v>
      </c>
      <c r="E17" s="9" t="s">
        <v>894</v>
      </c>
      <c r="F17" s="9" t="s">
        <v>893</v>
      </c>
      <c r="I17" s="9" t="s">
        <v>898</v>
      </c>
      <c r="J17" s="9" t="s">
        <v>899</v>
      </c>
      <c r="K17" s="9" t="s">
        <v>896</v>
      </c>
      <c r="L17" s="10" t="s">
        <v>898</v>
      </c>
      <c r="M17" s="9" t="s">
        <v>73</v>
      </c>
      <c r="O17" s="9" t="s">
        <v>325</v>
      </c>
      <c r="P17" s="9" t="s">
        <v>356</v>
      </c>
      <c r="T17" s="25"/>
      <c r="U17" s="25"/>
    </row>
    <row r="18" spans="1:21" ht="15" customHeight="1" x14ac:dyDescent="0.25">
      <c r="A18" s="10">
        <v>17</v>
      </c>
      <c r="B18" s="9" t="s">
        <v>892</v>
      </c>
      <c r="C18" s="19" t="s">
        <v>1005</v>
      </c>
      <c r="D18" s="9" t="s">
        <v>893</v>
      </c>
      <c r="E18" s="9" t="s">
        <v>894</v>
      </c>
      <c r="F18" s="9" t="s">
        <v>893</v>
      </c>
      <c r="I18" s="9" t="s">
        <v>76</v>
      </c>
      <c r="J18" s="9" t="s">
        <v>900</v>
      </c>
      <c r="K18" s="9" t="s">
        <v>896</v>
      </c>
      <c r="L18" s="10" t="s">
        <v>76</v>
      </c>
      <c r="M18" s="9" t="s">
        <v>73</v>
      </c>
      <c r="O18" s="9" t="s">
        <v>328</v>
      </c>
      <c r="P18" s="9" t="s">
        <v>356</v>
      </c>
      <c r="T18" s="25"/>
      <c r="U18" s="25"/>
    </row>
    <row r="19" spans="1:21" ht="15" customHeight="1" x14ac:dyDescent="0.25">
      <c r="A19" s="10">
        <v>18</v>
      </c>
      <c r="B19" s="9" t="s">
        <v>903</v>
      </c>
      <c r="C19" s="19" t="s">
        <v>1005</v>
      </c>
      <c r="D19" s="9" t="s">
        <v>893</v>
      </c>
      <c r="E19" s="9" t="s">
        <v>894</v>
      </c>
      <c r="F19" s="9" t="s">
        <v>893</v>
      </c>
      <c r="I19" s="9" t="s">
        <v>76</v>
      </c>
      <c r="J19" s="9" t="s">
        <v>900</v>
      </c>
      <c r="K19" s="9" t="s">
        <v>896</v>
      </c>
      <c r="L19" s="10" t="s">
        <v>76</v>
      </c>
      <c r="M19" s="9" t="s">
        <v>73</v>
      </c>
      <c r="O19" s="9" t="s">
        <v>328</v>
      </c>
      <c r="P19" s="9" t="s">
        <v>356</v>
      </c>
      <c r="T19" s="25"/>
      <c r="U19" s="25"/>
    </row>
    <row r="20" spans="1:21" ht="15" customHeight="1" x14ac:dyDescent="0.25">
      <c r="A20" s="10">
        <v>19</v>
      </c>
      <c r="B20" s="9" t="s">
        <v>892</v>
      </c>
      <c r="C20" s="19" t="s">
        <v>1005</v>
      </c>
      <c r="D20" s="9" t="s">
        <v>893</v>
      </c>
      <c r="E20" s="9" t="s">
        <v>894</v>
      </c>
      <c r="F20" s="9" t="s">
        <v>893</v>
      </c>
      <c r="I20" s="9" t="s">
        <v>331</v>
      </c>
      <c r="J20" s="9" t="s">
        <v>901</v>
      </c>
      <c r="K20" s="9" t="s">
        <v>896</v>
      </c>
      <c r="L20" s="10" t="s">
        <v>331</v>
      </c>
      <c r="M20" s="9" t="s">
        <v>73</v>
      </c>
      <c r="O20" s="9" t="s">
        <v>325</v>
      </c>
      <c r="P20" s="9" t="s">
        <v>356</v>
      </c>
      <c r="T20" s="25"/>
      <c r="U20" s="25"/>
    </row>
    <row r="21" spans="1:21" ht="15" customHeight="1" x14ac:dyDescent="0.25">
      <c r="A21" s="10">
        <v>20</v>
      </c>
      <c r="B21" s="9" t="s">
        <v>903</v>
      </c>
      <c r="C21" s="19" t="s">
        <v>1005</v>
      </c>
      <c r="D21" s="9" t="s">
        <v>893</v>
      </c>
      <c r="E21" s="9" t="s">
        <v>894</v>
      </c>
      <c r="F21" s="9" t="s">
        <v>893</v>
      </c>
      <c r="I21" s="9" t="s">
        <v>331</v>
      </c>
      <c r="J21" s="9" t="s">
        <v>901</v>
      </c>
      <c r="K21" s="9" t="s">
        <v>896</v>
      </c>
      <c r="L21" s="10" t="s">
        <v>331</v>
      </c>
      <c r="M21" s="9" t="s">
        <v>73</v>
      </c>
      <c r="O21" s="9" t="s">
        <v>325</v>
      </c>
      <c r="P21" s="9" t="s">
        <v>356</v>
      </c>
      <c r="T21" s="25"/>
      <c r="U21" s="25"/>
    </row>
    <row r="22" spans="1:21" ht="15" customHeight="1" x14ac:dyDescent="0.25">
      <c r="A22" s="10">
        <v>21</v>
      </c>
      <c r="B22" s="9" t="s">
        <v>892</v>
      </c>
      <c r="C22" s="19" t="s">
        <v>1005</v>
      </c>
      <c r="D22" s="9" t="s">
        <v>893</v>
      </c>
      <c r="E22" s="9" t="s">
        <v>894</v>
      </c>
      <c r="F22" s="9" t="s">
        <v>893</v>
      </c>
      <c r="I22" s="9" t="s">
        <v>325</v>
      </c>
      <c r="J22" s="9" t="s">
        <v>902</v>
      </c>
      <c r="K22" s="9" t="s">
        <v>896</v>
      </c>
      <c r="L22" s="10" t="s">
        <v>325</v>
      </c>
      <c r="M22" s="9" t="s">
        <v>73</v>
      </c>
      <c r="O22" s="9" t="s">
        <v>325</v>
      </c>
      <c r="P22" s="9" t="s">
        <v>356</v>
      </c>
      <c r="T22" s="25"/>
      <c r="U22" s="25"/>
    </row>
    <row r="23" spans="1:21" ht="15" customHeight="1" x14ac:dyDescent="0.25">
      <c r="A23" s="10">
        <v>22</v>
      </c>
      <c r="B23" s="9" t="s">
        <v>903</v>
      </c>
      <c r="C23" s="19" t="s">
        <v>1005</v>
      </c>
      <c r="D23" s="9" t="s">
        <v>893</v>
      </c>
      <c r="E23" s="9" t="s">
        <v>894</v>
      </c>
      <c r="F23" s="9" t="s">
        <v>893</v>
      </c>
      <c r="I23" s="9" t="s">
        <v>325</v>
      </c>
      <c r="J23" s="9" t="s">
        <v>902</v>
      </c>
      <c r="K23" s="9" t="s">
        <v>896</v>
      </c>
      <c r="L23" s="10" t="s">
        <v>325</v>
      </c>
      <c r="M23" s="9" t="s">
        <v>73</v>
      </c>
      <c r="O23" s="9" t="s">
        <v>325</v>
      </c>
      <c r="P23" s="9" t="s">
        <v>356</v>
      </c>
      <c r="T23" s="25"/>
      <c r="U23" s="25"/>
    </row>
    <row r="24" spans="1:21" ht="15" customHeight="1" x14ac:dyDescent="0.25">
      <c r="A24" s="10">
        <v>23</v>
      </c>
      <c r="B24" s="9" t="s">
        <v>319</v>
      </c>
      <c r="C24" s="19" t="s">
        <v>1033</v>
      </c>
      <c r="D24" s="9" t="s">
        <v>320</v>
      </c>
      <c r="E24" s="9" t="s">
        <v>321</v>
      </c>
      <c r="F24" s="9" t="s">
        <v>320</v>
      </c>
      <c r="I24" s="9" t="s">
        <v>322</v>
      </c>
      <c r="J24" s="9" t="s">
        <v>323</v>
      </c>
      <c r="K24" s="9" t="s">
        <v>324</v>
      </c>
      <c r="L24" s="10" t="s">
        <v>322</v>
      </c>
      <c r="M24" s="9" t="s">
        <v>73</v>
      </c>
      <c r="O24" s="9" t="s">
        <v>325</v>
      </c>
      <c r="P24" s="9" t="s">
        <v>326</v>
      </c>
      <c r="T24" s="25"/>
      <c r="U24" s="25"/>
    </row>
    <row r="25" spans="1:21" ht="15" customHeight="1" x14ac:dyDescent="0.25">
      <c r="A25" s="10">
        <v>24</v>
      </c>
      <c r="B25" s="9" t="s">
        <v>319</v>
      </c>
      <c r="C25" s="19" t="s">
        <v>1033</v>
      </c>
      <c r="D25" s="9" t="s">
        <v>320</v>
      </c>
      <c r="E25" s="9" t="s">
        <v>321</v>
      </c>
      <c r="F25" s="9" t="s">
        <v>320</v>
      </c>
      <c r="I25" s="9" t="s">
        <v>79</v>
      </c>
      <c r="J25" s="9" t="s">
        <v>327</v>
      </c>
      <c r="K25" s="9" t="s">
        <v>324</v>
      </c>
      <c r="L25" s="10" t="s">
        <v>79</v>
      </c>
      <c r="M25" s="9" t="s">
        <v>73</v>
      </c>
      <c r="O25" s="9" t="s">
        <v>328</v>
      </c>
      <c r="P25" s="9" t="s">
        <v>326</v>
      </c>
      <c r="T25" s="25"/>
      <c r="U25" s="25"/>
    </row>
    <row r="26" spans="1:21" ht="15" customHeight="1" x14ac:dyDescent="0.25">
      <c r="A26" s="10">
        <v>25</v>
      </c>
      <c r="B26" s="9" t="s">
        <v>319</v>
      </c>
      <c r="C26" s="19" t="s">
        <v>1033</v>
      </c>
      <c r="D26" s="9" t="s">
        <v>320</v>
      </c>
      <c r="E26" s="9" t="s">
        <v>321</v>
      </c>
      <c r="F26" s="9" t="s">
        <v>320</v>
      </c>
      <c r="I26" s="9" t="s">
        <v>76</v>
      </c>
      <c r="J26" s="9" t="s">
        <v>329</v>
      </c>
      <c r="K26" s="9" t="s">
        <v>324</v>
      </c>
      <c r="L26" s="10" t="s">
        <v>76</v>
      </c>
      <c r="M26" s="9" t="s">
        <v>73</v>
      </c>
      <c r="O26" s="9" t="s">
        <v>328</v>
      </c>
      <c r="P26" s="9" t="s">
        <v>326</v>
      </c>
      <c r="T26" s="25"/>
      <c r="U26" s="25"/>
    </row>
    <row r="27" spans="1:21" ht="15" customHeight="1" x14ac:dyDescent="0.25">
      <c r="A27" s="10">
        <v>26</v>
      </c>
      <c r="B27" s="9" t="s">
        <v>319</v>
      </c>
      <c r="C27" s="19" t="s">
        <v>1033</v>
      </c>
      <c r="D27" s="9" t="s">
        <v>320</v>
      </c>
      <c r="E27" s="9" t="s">
        <v>321</v>
      </c>
      <c r="F27" s="9" t="s">
        <v>320</v>
      </c>
      <c r="I27" s="9" t="s">
        <v>77</v>
      </c>
      <c r="J27" s="9" t="s">
        <v>330</v>
      </c>
      <c r="K27" s="9" t="s">
        <v>324</v>
      </c>
      <c r="L27" s="10" t="s">
        <v>77</v>
      </c>
      <c r="M27" s="9" t="s">
        <v>73</v>
      </c>
      <c r="O27" s="9" t="s">
        <v>325</v>
      </c>
      <c r="P27" s="9" t="s">
        <v>326</v>
      </c>
      <c r="T27" s="25"/>
      <c r="U27" s="25"/>
    </row>
    <row r="28" spans="1:21" ht="15" customHeight="1" x14ac:dyDescent="0.25">
      <c r="A28" s="10">
        <v>27</v>
      </c>
      <c r="B28" s="9" t="s">
        <v>319</v>
      </c>
      <c r="C28" s="19" t="s">
        <v>1033</v>
      </c>
      <c r="D28" s="9" t="s">
        <v>320</v>
      </c>
      <c r="E28" s="9" t="s">
        <v>321</v>
      </c>
      <c r="F28" s="9" t="s">
        <v>320</v>
      </c>
      <c r="I28" s="9" t="s">
        <v>331</v>
      </c>
      <c r="J28" s="9" t="s">
        <v>332</v>
      </c>
      <c r="K28" s="9" t="s">
        <v>324</v>
      </c>
      <c r="L28" s="10" t="s">
        <v>331</v>
      </c>
      <c r="M28" s="9" t="s">
        <v>73</v>
      </c>
      <c r="O28" s="9" t="s">
        <v>325</v>
      </c>
      <c r="P28" s="9" t="s">
        <v>326</v>
      </c>
      <c r="T28" s="25"/>
      <c r="U28" s="25"/>
    </row>
    <row r="29" spans="1:21" ht="15" customHeight="1" x14ac:dyDescent="0.25">
      <c r="A29" s="10">
        <v>28</v>
      </c>
      <c r="B29" s="9" t="s">
        <v>319</v>
      </c>
      <c r="C29" s="19" t="s">
        <v>1033</v>
      </c>
      <c r="D29" s="9" t="s">
        <v>320</v>
      </c>
      <c r="E29" s="9" t="s">
        <v>321</v>
      </c>
      <c r="F29" s="9" t="s">
        <v>320</v>
      </c>
      <c r="I29" s="9" t="s">
        <v>333</v>
      </c>
      <c r="J29" s="9" t="s">
        <v>2</v>
      </c>
      <c r="K29" s="9" t="s">
        <v>324</v>
      </c>
      <c r="L29" s="10" t="s">
        <v>333</v>
      </c>
      <c r="M29" s="9" t="s">
        <v>73</v>
      </c>
      <c r="O29" s="9" t="s">
        <v>328</v>
      </c>
      <c r="P29" s="9" t="s">
        <v>326</v>
      </c>
      <c r="T29" s="25"/>
      <c r="U29" s="25"/>
    </row>
    <row r="30" spans="1:21" ht="15" customHeight="1" x14ac:dyDescent="0.25">
      <c r="A30" s="10">
        <v>29</v>
      </c>
      <c r="B30" s="9" t="s">
        <v>666</v>
      </c>
      <c r="C30" s="19" t="s">
        <v>82</v>
      </c>
      <c r="D30" s="9" t="s">
        <v>667</v>
      </c>
      <c r="E30" s="9" t="s">
        <v>668</v>
      </c>
      <c r="F30" s="9" t="s">
        <v>667</v>
      </c>
      <c r="I30" s="9" t="s">
        <v>951</v>
      </c>
      <c r="J30" s="9" t="s">
        <v>669</v>
      </c>
      <c r="K30" s="9" t="s">
        <v>670</v>
      </c>
      <c r="L30" s="10" t="str">
        <f>CONCATENATE(I30,"^",J30,"^",K30)</f>
        <v>1^Service is subject to medical necessity procedures^HL70339</v>
      </c>
      <c r="M30" s="9" t="s">
        <v>73</v>
      </c>
      <c r="O30" s="9" t="s">
        <v>328</v>
      </c>
      <c r="P30" s="9" t="s">
        <v>356</v>
      </c>
      <c r="T30" s="25"/>
      <c r="U30" s="25"/>
    </row>
    <row r="31" spans="1:21" ht="15" customHeight="1" x14ac:dyDescent="0.25">
      <c r="A31" s="10">
        <v>30</v>
      </c>
      <c r="B31" s="9" t="s">
        <v>666</v>
      </c>
      <c r="C31" s="19" t="s">
        <v>82</v>
      </c>
      <c r="D31" s="9" t="s">
        <v>667</v>
      </c>
      <c r="E31" s="9" t="s">
        <v>668</v>
      </c>
      <c r="F31" s="9" t="s">
        <v>667</v>
      </c>
      <c r="I31" s="9" t="s">
        <v>952</v>
      </c>
      <c r="J31" s="9" t="s">
        <v>671</v>
      </c>
      <c r="K31" s="9" t="s">
        <v>670</v>
      </c>
      <c r="L31" s="10" t="str">
        <f>CONCATENATE(I31,"^",J31,"^",K31)</f>
        <v>2^Patient has been informed of responsibility, and agrees to pay for service^HL70339</v>
      </c>
      <c r="M31" s="9" t="s">
        <v>73</v>
      </c>
      <c r="O31" s="9" t="s">
        <v>328</v>
      </c>
      <c r="P31" s="9" t="s">
        <v>356</v>
      </c>
      <c r="T31" s="25"/>
      <c r="U31" s="25"/>
    </row>
    <row r="32" spans="1:21" ht="15" customHeight="1" x14ac:dyDescent="0.25">
      <c r="A32" s="10">
        <v>31</v>
      </c>
      <c r="B32" s="9" t="s">
        <v>666</v>
      </c>
      <c r="C32" s="19" t="s">
        <v>82</v>
      </c>
      <c r="D32" s="9" t="s">
        <v>667</v>
      </c>
      <c r="E32" s="9" t="s">
        <v>668</v>
      </c>
      <c r="F32" s="9" t="s">
        <v>667</v>
      </c>
      <c r="I32" s="9" t="s">
        <v>953</v>
      </c>
      <c r="J32" s="9" t="s">
        <v>672</v>
      </c>
      <c r="K32" s="9" t="s">
        <v>670</v>
      </c>
      <c r="L32" s="10" t="str">
        <f>CONCATENATE(I32,"^",J32,"^",K32)</f>
        <v>3^Patient has been informed of responsibility, and asks that the payer be billed^HL70339</v>
      </c>
      <c r="M32" s="9" t="s">
        <v>73</v>
      </c>
      <c r="O32" s="9" t="s">
        <v>328</v>
      </c>
      <c r="P32" s="9" t="s">
        <v>356</v>
      </c>
      <c r="T32" s="25"/>
      <c r="U32" s="25"/>
    </row>
    <row r="33" spans="1:21" ht="15" customHeight="1" x14ac:dyDescent="0.25">
      <c r="A33" s="10">
        <v>32</v>
      </c>
      <c r="B33" s="9" t="s">
        <v>666</v>
      </c>
      <c r="C33" s="19" t="s">
        <v>82</v>
      </c>
      <c r="D33" s="9" t="s">
        <v>667</v>
      </c>
      <c r="E33" s="9" t="s">
        <v>668</v>
      </c>
      <c r="F33" s="9" t="s">
        <v>667</v>
      </c>
      <c r="I33" s="9" t="s">
        <v>954</v>
      </c>
      <c r="J33" s="9" t="s">
        <v>673</v>
      </c>
      <c r="K33" s="9" t="s">
        <v>670</v>
      </c>
      <c r="L33" s="10" t="str">
        <f>CONCATENATE(I33,"^",J33,"^",K33)</f>
        <v>4^Advanced Beneficiary Notice has not been signed^HL70339</v>
      </c>
      <c r="M33" s="9" t="s">
        <v>73</v>
      </c>
      <c r="O33" s="9" t="s">
        <v>328</v>
      </c>
      <c r="P33" s="9" t="s">
        <v>356</v>
      </c>
      <c r="T33" s="25"/>
      <c r="U33" s="25"/>
    </row>
    <row r="34" spans="1:21" ht="15" customHeight="1" x14ac:dyDescent="0.25">
      <c r="A34" s="10">
        <v>33</v>
      </c>
      <c r="B34" s="9" t="s">
        <v>649</v>
      </c>
      <c r="C34" s="19" t="s">
        <v>1005</v>
      </c>
      <c r="D34" s="9" t="s">
        <v>650</v>
      </c>
      <c r="E34" s="9" t="s">
        <v>642</v>
      </c>
      <c r="F34" s="9" t="s">
        <v>650</v>
      </c>
      <c r="I34" s="9" t="s">
        <v>643</v>
      </c>
      <c r="J34" s="9" t="s">
        <v>644</v>
      </c>
      <c r="K34" s="9" t="s">
        <v>645</v>
      </c>
      <c r="L34" s="10" t="s">
        <v>643</v>
      </c>
      <c r="M34" s="9" t="s">
        <v>73</v>
      </c>
      <c r="N34" s="9" t="s">
        <v>646</v>
      </c>
      <c r="O34" s="9" t="s">
        <v>328</v>
      </c>
      <c r="P34" s="9" t="s">
        <v>326</v>
      </c>
      <c r="T34" s="25"/>
      <c r="U34" s="25"/>
    </row>
    <row r="35" spans="1:21" ht="15" customHeight="1" x14ac:dyDescent="0.25">
      <c r="A35" s="10">
        <v>34</v>
      </c>
      <c r="B35" s="9" t="s">
        <v>649</v>
      </c>
      <c r="C35" s="19" t="s">
        <v>1005</v>
      </c>
      <c r="D35" s="9" t="s">
        <v>650</v>
      </c>
      <c r="E35" s="9" t="s">
        <v>642</v>
      </c>
      <c r="F35" s="9" t="s">
        <v>650</v>
      </c>
      <c r="I35" s="9" t="s">
        <v>651</v>
      </c>
      <c r="J35" s="9" t="s">
        <v>652</v>
      </c>
      <c r="K35" s="9" t="s">
        <v>645</v>
      </c>
      <c r="L35" s="10" t="s">
        <v>651</v>
      </c>
      <c r="M35" s="9" t="s">
        <v>73</v>
      </c>
      <c r="O35" s="9" t="s">
        <v>325</v>
      </c>
      <c r="P35" s="9" t="s">
        <v>326</v>
      </c>
      <c r="T35" s="25"/>
      <c r="U35" s="25"/>
    </row>
    <row r="36" spans="1:21" ht="15" customHeight="1" x14ac:dyDescent="0.25">
      <c r="A36" s="10">
        <v>35</v>
      </c>
      <c r="B36" s="9" t="s">
        <v>744</v>
      </c>
      <c r="C36" s="19" t="s">
        <v>82</v>
      </c>
      <c r="D36" s="9" t="s">
        <v>745</v>
      </c>
      <c r="E36" s="9" t="s">
        <v>746</v>
      </c>
      <c r="F36" s="9" t="s">
        <v>745</v>
      </c>
      <c r="I36" s="9" t="s">
        <v>956</v>
      </c>
      <c r="J36" s="9" t="s">
        <v>747</v>
      </c>
      <c r="K36" s="9" t="s">
        <v>748</v>
      </c>
      <c r="L36" s="10" t="str">
        <f t="shared" ref="L36:L67" si="0">CONCATENATE(I36,"^",J36,"^",K36)</f>
        <v>101^Unknown key identifier^HL70533</v>
      </c>
      <c r="M36" s="9" t="s">
        <v>73</v>
      </c>
      <c r="N36" s="9" t="s">
        <v>749</v>
      </c>
      <c r="O36" s="9" t="s">
        <v>328</v>
      </c>
      <c r="P36" s="9" t="s">
        <v>356</v>
      </c>
      <c r="T36" s="25"/>
      <c r="U36" s="25"/>
    </row>
    <row r="37" spans="1:21" ht="15" customHeight="1" x14ac:dyDescent="0.25">
      <c r="A37" s="10">
        <v>36</v>
      </c>
      <c r="B37" s="9" t="s">
        <v>744</v>
      </c>
      <c r="C37" s="19" t="s">
        <v>82</v>
      </c>
      <c r="D37" s="9" t="s">
        <v>745</v>
      </c>
      <c r="E37" s="9" t="s">
        <v>746</v>
      </c>
      <c r="F37" s="9" t="s">
        <v>745</v>
      </c>
      <c r="I37" s="9" t="s">
        <v>957</v>
      </c>
      <c r="J37" s="9" t="s">
        <v>750</v>
      </c>
      <c r="K37" s="9" t="s">
        <v>748</v>
      </c>
      <c r="L37" s="10" t="str">
        <f t="shared" si="0"/>
        <v>102^Duplicate key identifier^HL70533</v>
      </c>
      <c r="M37" s="9" t="s">
        <v>73</v>
      </c>
      <c r="N37" s="9" t="s">
        <v>751</v>
      </c>
      <c r="O37" s="9" t="s">
        <v>328</v>
      </c>
      <c r="P37" s="9" t="s">
        <v>356</v>
      </c>
      <c r="T37" s="25"/>
      <c r="U37" s="25"/>
    </row>
    <row r="38" spans="1:21" ht="15" customHeight="1" x14ac:dyDescent="0.25">
      <c r="A38" s="10">
        <v>37</v>
      </c>
      <c r="B38" s="9" t="s">
        <v>744</v>
      </c>
      <c r="C38" s="19" t="s">
        <v>82</v>
      </c>
      <c r="D38" s="9" t="s">
        <v>745</v>
      </c>
      <c r="E38" s="9" t="s">
        <v>746</v>
      </c>
      <c r="F38" s="9" t="s">
        <v>745</v>
      </c>
      <c r="I38" s="9" t="s">
        <v>958</v>
      </c>
      <c r="J38" s="9" t="s">
        <v>752</v>
      </c>
      <c r="K38" s="9" t="s">
        <v>748</v>
      </c>
      <c r="L38" s="10" t="str">
        <f t="shared" si="0"/>
        <v>103^Application record locked^HL70533</v>
      </c>
      <c r="M38" s="9" t="s">
        <v>73</v>
      </c>
      <c r="N38" s="9" t="s">
        <v>753</v>
      </c>
      <c r="O38" s="9" t="s">
        <v>328</v>
      </c>
      <c r="P38" s="9" t="s">
        <v>356</v>
      </c>
      <c r="T38" s="25"/>
      <c r="U38" s="25"/>
    </row>
    <row r="39" spans="1:21" ht="15" customHeight="1" x14ac:dyDescent="0.25">
      <c r="A39" s="10">
        <v>38</v>
      </c>
      <c r="B39" s="9" t="s">
        <v>744</v>
      </c>
      <c r="C39" s="19" t="s">
        <v>82</v>
      </c>
      <c r="D39" s="9" t="s">
        <v>745</v>
      </c>
      <c r="E39" s="9" t="s">
        <v>746</v>
      </c>
      <c r="F39" s="9" t="s">
        <v>745</v>
      </c>
      <c r="I39" s="9" t="s">
        <v>959</v>
      </c>
      <c r="J39" s="9" t="s">
        <v>754</v>
      </c>
      <c r="K39" s="9" t="s">
        <v>748</v>
      </c>
      <c r="L39" s="10" t="str">
        <f t="shared" si="0"/>
        <v>104^Application internal error^HL70533</v>
      </c>
      <c r="M39" s="9" t="s">
        <v>73</v>
      </c>
      <c r="N39" s="9" t="s">
        <v>755</v>
      </c>
      <c r="O39" s="9" t="s">
        <v>328</v>
      </c>
      <c r="P39" s="9" t="s">
        <v>356</v>
      </c>
      <c r="T39" s="25"/>
      <c r="U39" s="25"/>
    </row>
    <row r="40" spans="1:21" ht="15" customHeight="1" x14ac:dyDescent="0.25">
      <c r="A40" s="10">
        <v>39</v>
      </c>
      <c r="B40" s="9" t="s">
        <v>744</v>
      </c>
      <c r="C40" s="19" t="s">
        <v>82</v>
      </c>
      <c r="D40" s="9" t="s">
        <v>745</v>
      </c>
      <c r="E40" s="9" t="s">
        <v>746</v>
      </c>
      <c r="F40" s="9" t="s">
        <v>745</v>
      </c>
      <c r="I40" s="9" t="s">
        <v>970</v>
      </c>
      <c r="J40" s="9" t="s">
        <v>756</v>
      </c>
      <c r="K40" s="9" t="s">
        <v>748</v>
      </c>
      <c r="L40" s="10" t="str">
        <f t="shared" si="0"/>
        <v>105^Field length error^HL70533</v>
      </c>
      <c r="M40" s="9" t="s">
        <v>73</v>
      </c>
      <c r="N40" s="9" t="s">
        <v>757</v>
      </c>
      <c r="O40" s="9" t="s">
        <v>328</v>
      </c>
      <c r="P40" s="9" t="s">
        <v>356</v>
      </c>
      <c r="T40" s="25"/>
      <c r="U40" s="25"/>
    </row>
    <row r="41" spans="1:21" ht="15" customHeight="1" x14ac:dyDescent="0.25">
      <c r="A41" s="10">
        <v>40</v>
      </c>
      <c r="B41" s="9" t="s">
        <v>744</v>
      </c>
      <c r="C41" s="19" t="s">
        <v>82</v>
      </c>
      <c r="D41" s="9" t="s">
        <v>745</v>
      </c>
      <c r="E41" s="9" t="s">
        <v>746</v>
      </c>
      <c r="F41" s="9" t="s">
        <v>745</v>
      </c>
      <c r="I41" s="9" t="s">
        <v>960</v>
      </c>
      <c r="J41" s="9" t="s">
        <v>683</v>
      </c>
      <c r="K41" s="9" t="s">
        <v>748</v>
      </c>
      <c r="L41" s="10" t="str">
        <f t="shared" si="0"/>
        <v>198^Cardinality Error^HL70533</v>
      </c>
      <c r="M41" s="9" t="s">
        <v>73</v>
      </c>
      <c r="N41" s="9" t="s">
        <v>758</v>
      </c>
      <c r="O41" s="9" t="s">
        <v>328</v>
      </c>
      <c r="P41" s="9" t="s">
        <v>356</v>
      </c>
      <c r="T41" s="25"/>
      <c r="U41" s="25"/>
    </row>
    <row r="42" spans="1:21" ht="15" customHeight="1" x14ac:dyDescent="0.25">
      <c r="A42" s="10">
        <v>41</v>
      </c>
      <c r="B42" s="9" t="s">
        <v>744</v>
      </c>
      <c r="C42" s="19" t="s">
        <v>82</v>
      </c>
      <c r="D42" s="9" t="s">
        <v>745</v>
      </c>
      <c r="E42" s="9" t="s">
        <v>746</v>
      </c>
      <c r="F42" s="9" t="s">
        <v>745</v>
      </c>
      <c r="I42" s="9" t="s">
        <v>963</v>
      </c>
      <c r="J42" s="9" t="s">
        <v>747</v>
      </c>
      <c r="K42" s="9" t="s">
        <v>748</v>
      </c>
      <c r="L42" s="10" t="str">
        <f t="shared" si="0"/>
        <v>201^Unknown key identifier^HL70533</v>
      </c>
      <c r="M42" s="9" t="s">
        <v>73</v>
      </c>
      <c r="N42" s="9" t="s">
        <v>759</v>
      </c>
      <c r="O42" s="9" t="s">
        <v>328</v>
      </c>
      <c r="P42" s="9" t="s">
        <v>356</v>
      </c>
      <c r="T42" s="25"/>
      <c r="U42" s="25"/>
    </row>
    <row r="43" spans="1:21" ht="15" customHeight="1" x14ac:dyDescent="0.25">
      <c r="A43" s="10">
        <v>42</v>
      </c>
      <c r="B43" s="9" t="s">
        <v>744</v>
      </c>
      <c r="C43" s="19" t="s">
        <v>82</v>
      </c>
      <c r="D43" s="9" t="s">
        <v>745</v>
      </c>
      <c r="E43" s="9" t="s">
        <v>746</v>
      </c>
      <c r="F43" s="9" t="s">
        <v>745</v>
      </c>
      <c r="I43" s="9" t="s">
        <v>964</v>
      </c>
      <c r="J43" s="9" t="s">
        <v>750</v>
      </c>
      <c r="K43" s="9" t="s">
        <v>748</v>
      </c>
      <c r="L43" s="10" t="str">
        <f t="shared" si="0"/>
        <v>202^Duplicate key identifier^HL70533</v>
      </c>
      <c r="M43" s="9" t="s">
        <v>73</v>
      </c>
      <c r="N43" s="9" t="s">
        <v>760</v>
      </c>
      <c r="O43" s="9" t="s">
        <v>328</v>
      </c>
      <c r="P43" s="9" t="s">
        <v>356</v>
      </c>
      <c r="T43" s="25"/>
      <c r="U43" s="25"/>
    </row>
    <row r="44" spans="1:21" ht="15" customHeight="1" x14ac:dyDescent="0.25">
      <c r="A44" s="10">
        <v>43</v>
      </c>
      <c r="B44" s="9" t="s">
        <v>744</v>
      </c>
      <c r="C44" s="19" t="s">
        <v>82</v>
      </c>
      <c r="D44" s="9" t="s">
        <v>745</v>
      </c>
      <c r="E44" s="9" t="s">
        <v>746</v>
      </c>
      <c r="F44" s="9" t="s">
        <v>745</v>
      </c>
      <c r="I44" s="9" t="s">
        <v>965</v>
      </c>
      <c r="J44" s="9" t="s">
        <v>752</v>
      </c>
      <c r="K44" s="9" t="s">
        <v>748</v>
      </c>
      <c r="L44" s="10" t="str">
        <f t="shared" si="0"/>
        <v>203^Application record locked^HL70533</v>
      </c>
      <c r="M44" s="9" t="s">
        <v>73</v>
      </c>
      <c r="N44" s="9" t="s">
        <v>761</v>
      </c>
      <c r="O44" s="9" t="s">
        <v>328</v>
      </c>
      <c r="P44" s="9" t="s">
        <v>356</v>
      </c>
      <c r="T44" s="25"/>
      <c r="U44" s="25"/>
    </row>
    <row r="45" spans="1:21" ht="15" customHeight="1" x14ac:dyDescent="0.25">
      <c r="A45" s="10">
        <v>44</v>
      </c>
      <c r="B45" s="9" t="s">
        <v>744</v>
      </c>
      <c r="C45" s="19" t="s">
        <v>82</v>
      </c>
      <c r="D45" s="9" t="s">
        <v>745</v>
      </c>
      <c r="E45" s="9" t="s">
        <v>746</v>
      </c>
      <c r="F45" s="9" t="s">
        <v>745</v>
      </c>
      <c r="I45" s="9" t="s">
        <v>971</v>
      </c>
      <c r="J45" s="9" t="s">
        <v>762</v>
      </c>
      <c r="K45" s="9" t="s">
        <v>748</v>
      </c>
      <c r="L45" s="10" t="str">
        <f t="shared" si="0"/>
        <v>204^Application internal Rejection^HL70533</v>
      </c>
      <c r="M45" s="9" t="s">
        <v>73</v>
      </c>
      <c r="N45" s="9" t="s">
        <v>763</v>
      </c>
      <c r="O45" s="9" t="s">
        <v>328</v>
      </c>
      <c r="P45" s="9" t="s">
        <v>356</v>
      </c>
      <c r="T45" s="25"/>
      <c r="U45" s="25"/>
    </row>
    <row r="46" spans="1:21" ht="15" customHeight="1" x14ac:dyDescent="0.25">
      <c r="A46" s="10">
        <v>45</v>
      </c>
      <c r="B46" s="9" t="s">
        <v>744</v>
      </c>
      <c r="C46" s="19" t="s">
        <v>82</v>
      </c>
      <c r="D46" s="9" t="s">
        <v>745</v>
      </c>
      <c r="E46" s="9" t="s">
        <v>746</v>
      </c>
      <c r="F46" s="9" t="s">
        <v>745</v>
      </c>
      <c r="I46" s="9" t="s">
        <v>972</v>
      </c>
      <c r="J46" s="9" t="s">
        <v>764</v>
      </c>
      <c r="K46" s="9" t="s">
        <v>748</v>
      </c>
      <c r="L46" s="10" t="str">
        <f t="shared" si="0"/>
        <v>205^Field length Rejection^HL70533</v>
      </c>
      <c r="M46" s="9" t="s">
        <v>73</v>
      </c>
      <c r="N46" s="9" t="s">
        <v>765</v>
      </c>
      <c r="O46" s="9" t="s">
        <v>328</v>
      </c>
      <c r="P46" s="9" t="s">
        <v>356</v>
      </c>
      <c r="T46" s="25"/>
      <c r="U46" s="25"/>
    </row>
    <row r="47" spans="1:21" ht="15" customHeight="1" x14ac:dyDescent="0.25">
      <c r="A47" s="10">
        <v>46</v>
      </c>
      <c r="B47" s="9" t="s">
        <v>744</v>
      </c>
      <c r="C47" s="19" t="s">
        <v>82</v>
      </c>
      <c r="D47" s="9" t="s">
        <v>745</v>
      </c>
      <c r="E47" s="9" t="s">
        <v>746</v>
      </c>
      <c r="F47" s="9" t="s">
        <v>745</v>
      </c>
      <c r="I47" s="9" t="s">
        <v>966</v>
      </c>
      <c r="J47" s="9" t="s">
        <v>690</v>
      </c>
      <c r="K47" s="9" t="s">
        <v>748</v>
      </c>
      <c r="L47" s="10" t="str">
        <f t="shared" si="0"/>
        <v>298^Cardinality Rejection^HL70533</v>
      </c>
      <c r="M47" s="9" t="s">
        <v>73</v>
      </c>
      <c r="N47" s="9" t="s">
        <v>766</v>
      </c>
      <c r="O47" s="9" t="s">
        <v>328</v>
      </c>
      <c r="P47" s="9" t="s">
        <v>356</v>
      </c>
      <c r="T47" s="25"/>
      <c r="U47" s="25"/>
    </row>
    <row r="48" spans="1:21" ht="15" customHeight="1" x14ac:dyDescent="0.25">
      <c r="A48" s="10">
        <v>47</v>
      </c>
      <c r="B48" s="10" t="s">
        <v>5</v>
      </c>
      <c r="C48" s="10" t="s">
        <v>82</v>
      </c>
      <c r="D48" s="10" t="s">
        <v>6</v>
      </c>
      <c r="E48" s="27" t="s">
        <v>108</v>
      </c>
      <c r="F48" s="27" t="s">
        <v>109</v>
      </c>
      <c r="H48" s="27" t="s">
        <v>21</v>
      </c>
      <c r="I48" s="27" t="s">
        <v>20</v>
      </c>
      <c r="J48" s="27" t="s">
        <v>951</v>
      </c>
      <c r="K48" s="10" t="s">
        <v>85</v>
      </c>
      <c r="L48" s="10" t="str">
        <f t="shared" si="0"/>
        <v>LA6112-2^1^LN</v>
      </c>
    </row>
    <row r="49" spans="1:22" ht="15" customHeight="1" x14ac:dyDescent="0.25">
      <c r="A49" s="10">
        <v>48</v>
      </c>
      <c r="B49" s="10" t="s">
        <v>5</v>
      </c>
      <c r="C49" s="10" t="s">
        <v>82</v>
      </c>
      <c r="D49" s="10" t="s">
        <v>6</v>
      </c>
      <c r="E49" s="27" t="s">
        <v>108</v>
      </c>
      <c r="F49" s="27" t="s">
        <v>109</v>
      </c>
      <c r="H49" s="27" t="s">
        <v>23</v>
      </c>
      <c r="I49" s="27" t="s">
        <v>22</v>
      </c>
      <c r="J49" s="27" t="s">
        <v>952</v>
      </c>
      <c r="K49" s="10" t="s">
        <v>85</v>
      </c>
      <c r="L49" s="10" t="str">
        <f t="shared" si="0"/>
        <v>LA6113-0^2^LN</v>
      </c>
    </row>
    <row r="50" spans="1:22" s="20" customFormat="1" ht="15" customHeight="1" x14ac:dyDescent="0.25">
      <c r="A50" s="10">
        <v>49</v>
      </c>
      <c r="B50" s="10" t="s">
        <v>5</v>
      </c>
      <c r="C50" s="10" t="s">
        <v>82</v>
      </c>
      <c r="D50" s="10" t="s">
        <v>6</v>
      </c>
      <c r="E50" s="27" t="s">
        <v>108</v>
      </c>
      <c r="F50" s="27" t="s">
        <v>109</v>
      </c>
      <c r="G50" s="9"/>
      <c r="H50" s="27" t="s">
        <v>25</v>
      </c>
      <c r="I50" s="27" t="s">
        <v>24</v>
      </c>
      <c r="J50" s="27" t="s">
        <v>953</v>
      </c>
      <c r="K50" s="10" t="s">
        <v>85</v>
      </c>
      <c r="L50" s="10" t="str">
        <f t="shared" si="0"/>
        <v>LA6114-8^3^LN</v>
      </c>
      <c r="M50" s="9"/>
      <c r="N50" s="9"/>
      <c r="O50" s="9"/>
      <c r="P50" s="9"/>
      <c r="Q50" s="9"/>
      <c r="R50" s="9"/>
      <c r="S50" s="9"/>
      <c r="T50" s="9"/>
      <c r="U50" s="9"/>
      <c r="V50" s="9"/>
    </row>
    <row r="51" spans="1:22" ht="15" customHeight="1" x14ac:dyDescent="0.25">
      <c r="A51" s="10">
        <v>50</v>
      </c>
      <c r="B51" s="10" t="s">
        <v>5</v>
      </c>
      <c r="C51" s="10" t="s">
        <v>82</v>
      </c>
      <c r="D51" s="10" t="s">
        <v>6</v>
      </c>
      <c r="E51" s="27" t="s">
        <v>108</v>
      </c>
      <c r="F51" s="27" t="s">
        <v>109</v>
      </c>
      <c r="H51" s="27" t="s">
        <v>27</v>
      </c>
      <c r="I51" s="27" t="s">
        <v>26</v>
      </c>
      <c r="J51" s="27" t="s">
        <v>954</v>
      </c>
      <c r="K51" s="10" t="s">
        <v>85</v>
      </c>
      <c r="L51" s="10" t="str">
        <f t="shared" si="0"/>
        <v>LA6115-5^4^LN</v>
      </c>
    </row>
    <row r="52" spans="1:22" ht="15" customHeight="1" x14ac:dyDescent="0.25">
      <c r="A52" s="10">
        <v>51</v>
      </c>
      <c r="B52" s="10" t="s">
        <v>5</v>
      </c>
      <c r="C52" s="10" t="s">
        <v>82</v>
      </c>
      <c r="D52" s="10" t="s">
        <v>6</v>
      </c>
      <c r="E52" s="27" t="s">
        <v>108</v>
      </c>
      <c r="F52" s="27" t="s">
        <v>109</v>
      </c>
      <c r="H52" s="27" t="s">
        <v>29</v>
      </c>
      <c r="I52" s="27" t="s">
        <v>28</v>
      </c>
      <c r="J52" s="27" t="s">
        <v>1556</v>
      </c>
      <c r="K52" s="10" t="s">
        <v>85</v>
      </c>
      <c r="L52" s="10" t="str">
        <f t="shared" si="0"/>
        <v>LA10137-0^5^LN</v>
      </c>
      <c r="Q52" s="22"/>
      <c r="R52" s="22"/>
      <c r="S52" s="22"/>
      <c r="T52" s="25"/>
      <c r="U52" s="25"/>
      <c r="V52" s="20"/>
    </row>
    <row r="53" spans="1:22" ht="15" customHeight="1" x14ac:dyDescent="0.25">
      <c r="A53" s="10">
        <v>52</v>
      </c>
      <c r="B53" s="10" t="s">
        <v>5</v>
      </c>
      <c r="C53" s="10" t="s">
        <v>82</v>
      </c>
      <c r="D53" s="10" t="s">
        <v>6</v>
      </c>
      <c r="E53" s="27" t="s">
        <v>108</v>
      </c>
      <c r="F53" s="27" t="s">
        <v>109</v>
      </c>
      <c r="H53" s="27" t="s">
        <v>31</v>
      </c>
      <c r="I53" s="27" t="s">
        <v>30</v>
      </c>
      <c r="J53" s="27" t="s">
        <v>1557</v>
      </c>
      <c r="K53" s="10" t="s">
        <v>85</v>
      </c>
      <c r="L53" s="10" t="str">
        <f t="shared" si="0"/>
        <v>LA10138-8^6^LN</v>
      </c>
      <c r="Q53" s="22"/>
      <c r="R53" s="22"/>
      <c r="S53" s="22"/>
      <c r="T53" s="25"/>
      <c r="U53" s="25"/>
      <c r="V53" s="20"/>
    </row>
    <row r="54" spans="1:22" ht="15" customHeight="1" x14ac:dyDescent="0.25">
      <c r="A54" s="10">
        <v>53</v>
      </c>
      <c r="B54" s="10" t="s">
        <v>5</v>
      </c>
      <c r="C54" s="10" t="s">
        <v>82</v>
      </c>
      <c r="D54" s="10" t="s">
        <v>6</v>
      </c>
      <c r="E54" s="27" t="s">
        <v>108</v>
      </c>
      <c r="F54" s="27" t="s">
        <v>109</v>
      </c>
      <c r="H54" s="27" t="s">
        <v>33</v>
      </c>
      <c r="I54" s="27" t="s">
        <v>32</v>
      </c>
      <c r="J54" s="27" t="s">
        <v>1558</v>
      </c>
      <c r="K54" s="10" t="s">
        <v>85</v>
      </c>
      <c r="L54" s="10" t="str">
        <f t="shared" si="0"/>
        <v>LA10139-6^7^LN</v>
      </c>
      <c r="Q54" s="22"/>
      <c r="R54" s="22"/>
      <c r="S54" s="22"/>
      <c r="T54" s="25"/>
      <c r="U54" s="25"/>
      <c r="V54" s="20"/>
    </row>
    <row r="55" spans="1:22" s="20" customFormat="1" ht="15" customHeight="1" x14ac:dyDescent="0.25">
      <c r="A55" s="10">
        <v>54</v>
      </c>
      <c r="B55" s="10" t="s">
        <v>5</v>
      </c>
      <c r="C55" s="10" t="s">
        <v>82</v>
      </c>
      <c r="D55" s="10" t="s">
        <v>6</v>
      </c>
      <c r="E55" s="27" t="s">
        <v>108</v>
      </c>
      <c r="F55" s="27" t="s">
        <v>109</v>
      </c>
      <c r="G55" s="9"/>
      <c r="H55" s="27" t="s">
        <v>35</v>
      </c>
      <c r="I55" s="27" t="s">
        <v>34</v>
      </c>
      <c r="J55" s="27" t="s">
        <v>1559</v>
      </c>
      <c r="K55" s="10" t="s">
        <v>85</v>
      </c>
      <c r="L55" s="10" t="str">
        <f t="shared" si="0"/>
        <v>LA10140-4^8^LN</v>
      </c>
      <c r="M55" s="9"/>
      <c r="N55" s="9"/>
      <c r="O55" s="9"/>
      <c r="P55" s="9"/>
      <c r="Q55" s="22"/>
      <c r="R55" s="22"/>
      <c r="S55" s="22"/>
      <c r="T55" s="25"/>
      <c r="U55" s="25"/>
    </row>
    <row r="56" spans="1:22" ht="15" customHeight="1" x14ac:dyDescent="0.25">
      <c r="A56" s="10">
        <v>55</v>
      </c>
      <c r="B56" s="10" t="s">
        <v>5</v>
      </c>
      <c r="C56" s="10" t="s">
        <v>82</v>
      </c>
      <c r="D56" s="10" t="s">
        <v>6</v>
      </c>
      <c r="E56" s="27" t="s">
        <v>108</v>
      </c>
      <c r="F56" s="27" t="s">
        <v>109</v>
      </c>
      <c r="H56" s="27" t="s">
        <v>37</v>
      </c>
      <c r="I56" s="27" t="s">
        <v>36</v>
      </c>
      <c r="J56" s="27" t="s">
        <v>1560</v>
      </c>
      <c r="K56" s="10" t="s">
        <v>85</v>
      </c>
      <c r="L56" s="10" t="str">
        <f t="shared" si="0"/>
        <v>LA10141-2^9^LN</v>
      </c>
    </row>
    <row r="57" spans="1:22" ht="15" customHeight="1" x14ac:dyDescent="0.25">
      <c r="A57" s="10">
        <v>56</v>
      </c>
      <c r="B57" s="10" t="s">
        <v>5</v>
      </c>
      <c r="C57" s="10" t="s">
        <v>82</v>
      </c>
      <c r="D57" s="10" t="s">
        <v>6</v>
      </c>
      <c r="E57" s="27" t="s">
        <v>108</v>
      </c>
      <c r="F57" s="27" t="s">
        <v>109</v>
      </c>
      <c r="H57" s="27" t="s">
        <v>39</v>
      </c>
      <c r="I57" s="27" t="s">
        <v>38</v>
      </c>
      <c r="J57" s="27" t="s">
        <v>1561</v>
      </c>
      <c r="K57" s="10" t="s">
        <v>85</v>
      </c>
      <c r="L57" s="10" t="str">
        <f t="shared" si="0"/>
        <v>LA13942-0^10^LN</v>
      </c>
    </row>
    <row r="58" spans="1:22" ht="15" customHeight="1" x14ac:dyDescent="0.25">
      <c r="A58" s="10">
        <v>57</v>
      </c>
      <c r="B58" s="10" t="s">
        <v>5</v>
      </c>
      <c r="C58" s="10" t="s">
        <v>82</v>
      </c>
      <c r="D58" s="10" t="s">
        <v>6</v>
      </c>
      <c r="E58" s="27" t="s">
        <v>108</v>
      </c>
      <c r="F58" s="27" t="s">
        <v>109</v>
      </c>
      <c r="H58" s="27" t="s">
        <v>41</v>
      </c>
      <c r="I58" s="27" t="s">
        <v>40</v>
      </c>
      <c r="J58" s="27" t="s">
        <v>1562</v>
      </c>
      <c r="K58" s="10" t="s">
        <v>85</v>
      </c>
      <c r="L58" s="10" t="str">
        <f t="shared" si="0"/>
        <v>LA14557-5^11^LN</v>
      </c>
    </row>
    <row r="59" spans="1:22" ht="15" customHeight="1" x14ac:dyDescent="0.25">
      <c r="A59" s="10">
        <v>58</v>
      </c>
      <c r="B59" s="10" t="s">
        <v>5</v>
      </c>
      <c r="C59" s="10" t="s">
        <v>82</v>
      </c>
      <c r="D59" s="10" t="s">
        <v>6</v>
      </c>
      <c r="E59" s="27" t="s">
        <v>108</v>
      </c>
      <c r="F59" s="27" t="s">
        <v>109</v>
      </c>
      <c r="H59" s="27" t="s">
        <v>43</v>
      </c>
      <c r="I59" s="27" t="s">
        <v>42</v>
      </c>
      <c r="J59" s="27" t="s">
        <v>1563</v>
      </c>
      <c r="K59" s="10" t="s">
        <v>85</v>
      </c>
      <c r="L59" s="10" t="str">
        <f t="shared" si="0"/>
        <v>LA14558-3^12^LN</v>
      </c>
    </row>
    <row r="60" spans="1:22" ht="15" customHeight="1" x14ac:dyDescent="0.25">
      <c r="A60" s="10">
        <v>59</v>
      </c>
      <c r="B60" s="10" t="s">
        <v>5</v>
      </c>
      <c r="C60" s="10" t="s">
        <v>82</v>
      </c>
      <c r="D60" s="10" t="s">
        <v>6</v>
      </c>
      <c r="E60" s="27" t="s">
        <v>108</v>
      </c>
      <c r="F60" s="27" t="s">
        <v>109</v>
      </c>
      <c r="H60" s="27" t="s">
        <v>110</v>
      </c>
      <c r="I60" s="27" t="s">
        <v>44</v>
      </c>
      <c r="J60" s="27" t="s">
        <v>1564</v>
      </c>
      <c r="K60" s="10" t="s">
        <v>85</v>
      </c>
      <c r="L60" s="10" t="str">
        <f t="shared" si="0"/>
        <v>LA12914-0^Unknown plurality^LN</v>
      </c>
    </row>
    <row r="61" spans="1:22" ht="15" customHeight="1" x14ac:dyDescent="0.25">
      <c r="A61" s="10">
        <v>60</v>
      </c>
      <c r="B61" s="10" t="s">
        <v>156</v>
      </c>
      <c r="C61" s="10" t="s">
        <v>82</v>
      </c>
      <c r="D61" s="10" t="s">
        <v>157</v>
      </c>
      <c r="E61" s="10" t="s">
        <v>158</v>
      </c>
      <c r="F61" s="10" t="s">
        <v>159</v>
      </c>
      <c r="G61" s="10"/>
      <c r="H61" s="20"/>
      <c r="I61" s="10" t="s">
        <v>160</v>
      </c>
      <c r="J61" s="10" t="s">
        <v>1610</v>
      </c>
      <c r="K61" s="10" t="s">
        <v>85</v>
      </c>
      <c r="L61" s="10" t="str">
        <f t="shared" si="0"/>
        <v>LA25396-5^Blood product transfusion that includes Red Blood Cells (RBC)^LN</v>
      </c>
      <c r="M61" s="10"/>
      <c r="N61" s="22"/>
      <c r="O61" s="22"/>
      <c r="P61" s="22"/>
    </row>
    <row r="62" spans="1:22" ht="15" customHeight="1" x14ac:dyDescent="0.25">
      <c r="A62" s="10">
        <v>61</v>
      </c>
      <c r="B62" s="10" t="s">
        <v>156</v>
      </c>
      <c r="C62" s="10" t="s">
        <v>82</v>
      </c>
      <c r="D62" s="10" t="s">
        <v>157</v>
      </c>
      <c r="E62" s="10" t="s">
        <v>158</v>
      </c>
      <c r="F62" s="10" t="s">
        <v>159</v>
      </c>
      <c r="I62" s="9" t="s">
        <v>161</v>
      </c>
      <c r="J62" s="9" t="s">
        <v>1611</v>
      </c>
      <c r="K62" s="10" t="s">
        <v>85</v>
      </c>
      <c r="L62" s="10" t="str">
        <f t="shared" si="0"/>
        <v>LA25397-3^Blood product transfusion that does NOT include Red Blood Cells (RBC)^LN</v>
      </c>
    </row>
    <row r="63" spans="1:22" s="20" customFormat="1" ht="15" customHeight="1" x14ac:dyDescent="0.25">
      <c r="A63" s="10">
        <v>62</v>
      </c>
      <c r="B63" s="10" t="s">
        <v>156</v>
      </c>
      <c r="C63" s="10" t="s">
        <v>82</v>
      </c>
      <c r="D63" s="10" t="s">
        <v>157</v>
      </c>
      <c r="E63" s="10" t="s">
        <v>158</v>
      </c>
      <c r="F63" s="10" t="s">
        <v>159</v>
      </c>
      <c r="G63" s="9"/>
      <c r="H63" s="9"/>
      <c r="I63" s="9" t="s">
        <v>162</v>
      </c>
      <c r="J63" s="9" t="s">
        <v>1612</v>
      </c>
      <c r="K63" s="10" t="s">
        <v>85</v>
      </c>
      <c r="L63" s="10" t="str">
        <f t="shared" si="0"/>
        <v>LA25398-1^Extracorporeal life support (ECLS)/Extracorporeal membrane oxygenation (ECMO)^LN</v>
      </c>
      <c r="M63" s="9"/>
      <c r="N63" s="9"/>
      <c r="O63" s="9"/>
      <c r="P63" s="9"/>
      <c r="Q63" s="9"/>
      <c r="R63" s="9"/>
      <c r="S63" s="9"/>
      <c r="T63" s="9"/>
      <c r="U63" s="9"/>
      <c r="V63" s="9"/>
    </row>
    <row r="64" spans="1:22" ht="15" customHeight="1" x14ac:dyDescent="0.25">
      <c r="A64" s="10">
        <v>63</v>
      </c>
      <c r="B64" s="10" t="s">
        <v>156</v>
      </c>
      <c r="C64" s="10" t="s">
        <v>82</v>
      </c>
      <c r="D64" s="10" t="s">
        <v>157</v>
      </c>
      <c r="E64" s="10" t="s">
        <v>158</v>
      </c>
      <c r="F64" s="10" t="s">
        <v>159</v>
      </c>
      <c r="I64" s="9" t="s">
        <v>163</v>
      </c>
      <c r="J64" s="9" t="s">
        <v>1613</v>
      </c>
      <c r="K64" s="10" t="s">
        <v>85</v>
      </c>
      <c r="L64" s="10" t="str">
        <f t="shared" si="0"/>
        <v>LA25399-9^Intrauterine Fetal Blood Transfusion that includes Red Blood Cells (RBC)^LN</v>
      </c>
    </row>
    <row r="65" spans="1:22" ht="15" customHeight="1" x14ac:dyDescent="0.25">
      <c r="A65" s="10">
        <v>64</v>
      </c>
      <c r="B65" s="10" t="s">
        <v>156</v>
      </c>
      <c r="C65" s="10" t="s">
        <v>82</v>
      </c>
      <c r="D65" s="10" t="s">
        <v>157</v>
      </c>
      <c r="E65" s="10" t="s">
        <v>158</v>
      </c>
      <c r="F65" s="10" t="s">
        <v>159</v>
      </c>
      <c r="I65" s="9" t="s">
        <v>164</v>
      </c>
      <c r="J65" s="9" t="s">
        <v>1614</v>
      </c>
      <c r="K65" s="10" t="s">
        <v>85</v>
      </c>
      <c r="L65" s="10" t="str">
        <f t="shared" si="0"/>
        <v>LA25400-5^Intrauterine Fetal Blood Transfusion that does not includes Red Blood Cells (RBC)^LN</v>
      </c>
      <c r="Q65" s="22"/>
      <c r="R65" s="22"/>
      <c r="S65" s="22"/>
      <c r="T65" s="25"/>
      <c r="U65" s="25"/>
      <c r="V65" s="20"/>
    </row>
    <row r="66" spans="1:22" ht="15" customHeight="1" x14ac:dyDescent="0.25">
      <c r="A66" s="10">
        <v>65</v>
      </c>
      <c r="B66" s="10" t="s">
        <v>156</v>
      </c>
      <c r="C66" s="10" t="s">
        <v>82</v>
      </c>
      <c r="D66" s="10" t="s">
        <v>157</v>
      </c>
      <c r="E66" s="10" t="s">
        <v>158</v>
      </c>
      <c r="F66" s="10" t="s">
        <v>159</v>
      </c>
      <c r="I66" s="9" t="s">
        <v>165</v>
      </c>
      <c r="J66" s="9" t="s">
        <v>1615</v>
      </c>
      <c r="K66" s="10" t="s">
        <v>85</v>
      </c>
      <c r="L66" s="10" t="str">
        <f t="shared" si="0"/>
        <v>LA25401-3^Other blood product transfusion^LN</v>
      </c>
      <c r="Q66" s="22"/>
      <c r="R66" s="22"/>
      <c r="S66" s="22"/>
      <c r="T66" s="20"/>
      <c r="U66" s="20"/>
      <c r="V66" s="20"/>
    </row>
    <row r="67" spans="1:22" ht="15" customHeight="1" x14ac:dyDescent="0.25">
      <c r="A67" s="10">
        <v>66</v>
      </c>
      <c r="B67" s="10" t="s">
        <v>237</v>
      </c>
      <c r="C67" s="10" t="s">
        <v>82</v>
      </c>
      <c r="D67" s="10" t="s">
        <v>238</v>
      </c>
      <c r="E67" s="27" t="s">
        <v>239</v>
      </c>
      <c r="F67" s="27" t="s">
        <v>240</v>
      </c>
      <c r="G67" s="27" t="s">
        <v>114</v>
      </c>
      <c r="H67" s="27" t="s">
        <v>114</v>
      </c>
      <c r="I67" s="27" t="s">
        <v>241</v>
      </c>
      <c r="J67" s="27" t="s">
        <v>1623</v>
      </c>
      <c r="K67" s="10" t="s">
        <v>85</v>
      </c>
      <c r="L67" s="10" t="str">
        <f t="shared" si="0"/>
        <v>LA18592-8^In range^LN</v>
      </c>
      <c r="M67" s="10"/>
      <c r="N67" s="22"/>
      <c r="O67" s="22"/>
      <c r="P67" s="22"/>
      <c r="T67" s="25"/>
      <c r="U67" s="25"/>
    </row>
    <row r="68" spans="1:22" ht="15" customHeight="1" x14ac:dyDescent="0.25">
      <c r="A68" s="10">
        <v>67</v>
      </c>
      <c r="B68" s="10" t="s">
        <v>237</v>
      </c>
      <c r="C68" s="10" t="s">
        <v>82</v>
      </c>
      <c r="D68" s="10" t="s">
        <v>238</v>
      </c>
      <c r="E68" s="27" t="s">
        <v>239</v>
      </c>
      <c r="F68" s="27" t="s">
        <v>240</v>
      </c>
      <c r="G68" s="27" t="s">
        <v>114</v>
      </c>
      <c r="H68" s="27" t="s">
        <v>114</v>
      </c>
      <c r="I68" s="27" t="s">
        <v>242</v>
      </c>
      <c r="J68" s="27" t="s">
        <v>1624</v>
      </c>
      <c r="K68" s="10" t="s">
        <v>85</v>
      </c>
      <c r="L68" s="10" t="str">
        <f t="shared" ref="L68:L99" si="1">CONCATENATE(I68,"^",J68,"^",K68)</f>
        <v>LA18593-6^Out of range^LN</v>
      </c>
      <c r="T68" s="25"/>
      <c r="U68" s="25"/>
    </row>
    <row r="69" spans="1:22" ht="15" customHeight="1" x14ac:dyDescent="0.25">
      <c r="A69" s="10">
        <v>68</v>
      </c>
      <c r="B69" s="10" t="s">
        <v>237</v>
      </c>
      <c r="C69" s="10" t="s">
        <v>82</v>
      </c>
      <c r="D69" s="10" t="s">
        <v>238</v>
      </c>
      <c r="E69" s="27" t="s">
        <v>239</v>
      </c>
      <c r="F69" s="27" t="s">
        <v>240</v>
      </c>
      <c r="G69" s="27" t="s">
        <v>114</v>
      </c>
      <c r="H69" s="27" t="s">
        <v>114</v>
      </c>
      <c r="I69" s="27" t="s">
        <v>243</v>
      </c>
      <c r="J69" s="27" t="s">
        <v>1625</v>
      </c>
      <c r="K69" s="10" t="s">
        <v>85</v>
      </c>
      <c r="L69" s="10" t="str">
        <f t="shared" si="1"/>
        <v>LA19816-0^Inconclusive, repeat screen needed^LN</v>
      </c>
      <c r="T69" s="25"/>
      <c r="U69" s="25"/>
    </row>
    <row r="70" spans="1:22" ht="15" customHeight="1" x14ac:dyDescent="0.25">
      <c r="A70" s="10">
        <v>69</v>
      </c>
      <c r="B70" s="10" t="s">
        <v>237</v>
      </c>
      <c r="C70" s="10" t="s">
        <v>82</v>
      </c>
      <c r="D70" s="10" t="s">
        <v>238</v>
      </c>
      <c r="E70" s="27" t="s">
        <v>239</v>
      </c>
      <c r="F70" s="27" t="s">
        <v>240</v>
      </c>
      <c r="G70" s="27" t="s">
        <v>114</v>
      </c>
      <c r="H70" s="27" t="s">
        <v>114</v>
      </c>
      <c r="I70" s="27" t="s">
        <v>244</v>
      </c>
      <c r="J70" s="27" t="s">
        <v>1626</v>
      </c>
      <c r="K70" s="10" t="s">
        <v>85</v>
      </c>
      <c r="L70" s="10" t="str">
        <f t="shared" si="1"/>
        <v>LA19817-8^Attempted but unsuccessful - technical fail^LN</v>
      </c>
      <c r="T70" s="25"/>
      <c r="U70" s="25"/>
    </row>
    <row r="71" spans="1:22" ht="15" customHeight="1" x14ac:dyDescent="0.25">
      <c r="A71" s="10">
        <v>70</v>
      </c>
      <c r="B71" s="10" t="s">
        <v>237</v>
      </c>
      <c r="C71" s="10" t="s">
        <v>82</v>
      </c>
      <c r="D71" s="10" t="s">
        <v>238</v>
      </c>
      <c r="E71" s="27" t="s">
        <v>239</v>
      </c>
      <c r="F71" s="27" t="s">
        <v>240</v>
      </c>
      <c r="G71" s="27" t="s">
        <v>229</v>
      </c>
      <c r="H71" s="27"/>
      <c r="I71" s="27" t="s">
        <v>230</v>
      </c>
      <c r="J71" s="27" t="s">
        <v>231</v>
      </c>
      <c r="K71" s="10" t="s">
        <v>85</v>
      </c>
      <c r="L71" s="10" t="str">
        <f t="shared" si="1"/>
        <v>LA7304-4^Not performed^LN</v>
      </c>
      <c r="T71" s="25"/>
      <c r="U71" s="25"/>
    </row>
    <row r="72" spans="1:22" s="20" customFormat="1" ht="15" customHeight="1" x14ac:dyDescent="0.25">
      <c r="A72" s="10">
        <v>71</v>
      </c>
      <c r="B72" s="10" t="s">
        <v>4</v>
      </c>
      <c r="C72" s="10" t="s">
        <v>82</v>
      </c>
      <c r="D72" s="10" t="s">
        <v>1668</v>
      </c>
      <c r="E72" s="27" t="s">
        <v>105</v>
      </c>
      <c r="F72" s="27" t="s">
        <v>106</v>
      </c>
      <c r="G72" s="27"/>
      <c r="I72" s="27" t="s">
        <v>15</v>
      </c>
      <c r="J72" s="27" t="s">
        <v>1553</v>
      </c>
      <c r="K72" s="10" t="s">
        <v>85</v>
      </c>
      <c r="L72" s="10" t="str">
        <f t="shared" si="1"/>
        <v>LA25402-1^Heel stick^LN</v>
      </c>
      <c r="M72" s="10"/>
      <c r="N72" s="22"/>
      <c r="O72" s="22"/>
      <c r="P72" s="22"/>
      <c r="Q72" s="22"/>
      <c r="R72" s="22"/>
      <c r="S72" s="22"/>
      <c r="T72" s="25"/>
      <c r="U72" s="25"/>
    </row>
    <row r="73" spans="1:22" ht="15" customHeight="1" x14ac:dyDescent="0.25">
      <c r="A73" s="10">
        <v>72</v>
      </c>
      <c r="B73" s="10" t="s">
        <v>4</v>
      </c>
      <c r="C73" s="10" t="s">
        <v>82</v>
      </c>
      <c r="D73" s="10" t="s">
        <v>1668</v>
      </c>
      <c r="E73" s="27" t="s">
        <v>105</v>
      </c>
      <c r="F73" s="27" t="s">
        <v>106</v>
      </c>
      <c r="G73" s="27"/>
      <c r="I73" s="27" t="s">
        <v>16</v>
      </c>
      <c r="J73" s="27" t="s">
        <v>1554</v>
      </c>
      <c r="K73" s="10" t="s">
        <v>85</v>
      </c>
      <c r="L73" s="10" t="str">
        <f t="shared" si="1"/>
        <v>LA25403-9^Capillary tube^LN</v>
      </c>
      <c r="Q73" s="22"/>
      <c r="R73" s="22"/>
      <c r="S73" s="22"/>
      <c r="T73" s="25"/>
      <c r="U73" s="25"/>
      <c r="V73" s="20"/>
    </row>
    <row r="74" spans="1:22" ht="15" customHeight="1" x14ac:dyDescent="0.25">
      <c r="A74" s="10">
        <v>73</v>
      </c>
      <c r="B74" s="10" t="s">
        <v>4</v>
      </c>
      <c r="C74" s="10" t="s">
        <v>82</v>
      </c>
      <c r="D74" s="10" t="s">
        <v>1668</v>
      </c>
      <c r="E74" s="27" t="s">
        <v>105</v>
      </c>
      <c r="F74" s="27" t="s">
        <v>106</v>
      </c>
      <c r="G74" s="27"/>
      <c r="I74" s="27" t="s">
        <v>17</v>
      </c>
      <c r="J74" s="27" t="s">
        <v>1555</v>
      </c>
      <c r="K74" s="10" t="s">
        <v>85</v>
      </c>
      <c r="L74" s="10" t="str">
        <f t="shared" si="1"/>
        <v>LA25404-7^Line draw^LN</v>
      </c>
      <c r="T74" s="25"/>
      <c r="U74" s="25"/>
    </row>
    <row r="75" spans="1:22" ht="15" customHeight="1" x14ac:dyDescent="0.25">
      <c r="A75" s="10">
        <v>74</v>
      </c>
      <c r="B75" s="10" t="s">
        <v>4</v>
      </c>
      <c r="C75" s="10" t="s">
        <v>82</v>
      </c>
      <c r="D75" s="10" t="s">
        <v>1668</v>
      </c>
      <c r="E75" s="27" t="s">
        <v>105</v>
      </c>
      <c r="F75" s="27" t="s">
        <v>106</v>
      </c>
      <c r="G75" s="27" t="s">
        <v>107</v>
      </c>
      <c r="I75" s="27" t="s">
        <v>19</v>
      </c>
      <c r="J75" s="27" t="s">
        <v>2</v>
      </c>
      <c r="K75" s="10" t="s">
        <v>85</v>
      </c>
      <c r="L75" s="10" t="str">
        <f t="shared" si="1"/>
        <v>LA4489-6^Unknown^LN</v>
      </c>
      <c r="T75" s="25"/>
      <c r="U75" s="25"/>
    </row>
    <row r="76" spans="1:22" ht="15" customHeight="1" x14ac:dyDescent="0.25">
      <c r="A76" s="10">
        <v>75</v>
      </c>
      <c r="B76" s="10" t="s">
        <v>4</v>
      </c>
      <c r="C76" s="10" t="s">
        <v>82</v>
      </c>
      <c r="D76" s="10" t="s">
        <v>1668</v>
      </c>
      <c r="E76" s="27" t="s">
        <v>105</v>
      </c>
      <c r="F76" s="27" t="s">
        <v>106</v>
      </c>
      <c r="G76" s="27"/>
      <c r="I76" s="27" t="s">
        <v>18</v>
      </c>
      <c r="J76" s="27" t="s">
        <v>332</v>
      </c>
      <c r="K76" s="10" t="s">
        <v>85</v>
      </c>
      <c r="L76" s="10" t="str">
        <f t="shared" si="1"/>
        <v>LA46-8^Other^LN</v>
      </c>
      <c r="T76" s="25"/>
      <c r="U76" s="25"/>
    </row>
    <row r="77" spans="1:22" ht="15" customHeight="1" x14ac:dyDescent="0.25">
      <c r="A77" s="10">
        <v>76</v>
      </c>
      <c r="B77" s="9" t="s">
        <v>624</v>
      </c>
      <c r="C77" s="10" t="s">
        <v>82</v>
      </c>
      <c r="D77" s="9" t="s">
        <v>625</v>
      </c>
      <c r="E77" s="9" t="s">
        <v>626</v>
      </c>
      <c r="F77" s="9" t="s">
        <v>625</v>
      </c>
      <c r="I77" s="9" t="s">
        <v>348</v>
      </c>
      <c r="J77" s="9" t="s">
        <v>627</v>
      </c>
      <c r="K77" s="9" t="s">
        <v>628</v>
      </c>
      <c r="L77" s="10" t="str">
        <f t="shared" si="1"/>
        <v>C^Emergency Contact^HL70131</v>
      </c>
      <c r="M77" s="9" t="s">
        <v>73</v>
      </c>
      <c r="O77" s="9" t="s">
        <v>325</v>
      </c>
      <c r="P77" s="9" t="s">
        <v>356</v>
      </c>
      <c r="T77" s="25"/>
      <c r="U77" s="25"/>
    </row>
    <row r="78" spans="1:22" ht="15" customHeight="1" x14ac:dyDescent="0.25">
      <c r="A78" s="10">
        <v>77</v>
      </c>
      <c r="B78" s="9" t="s">
        <v>624</v>
      </c>
      <c r="C78" s="10" t="s">
        <v>82</v>
      </c>
      <c r="D78" s="9" t="s">
        <v>625</v>
      </c>
      <c r="E78" s="9" t="s">
        <v>626</v>
      </c>
      <c r="F78" s="9" t="s">
        <v>625</v>
      </c>
      <c r="I78" s="9" t="s">
        <v>337</v>
      </c>
      <c r="J78" s="9" t="s">
        <v>469</v>
      </c>
      <c r="K78" s="9" t="s">
        <v>628</v>
      </c>
      <c r="L78" s="10" t="str">
        <f t="shared" si="1"/>
        <v>E^Employer^HL70131</v>
      </c>
      <c r="M78" s="9" t="s">
        <v>73</v>
      </c>
      <c r="O78" s="9" t="s">
        <v>328</v>
      </c>
      <c r="P78" s="9" t="s">
        <v>356</v>
      </c>
      <c r="Q78" s="22"/>
      <c r="R78" s="22"/>
      <c r="S78" s="22"/>
      <c r="T78" s="20"/>
      <c r="U78" s="20"/>
      <c r="V78" s="20"/>
    </row>
    <row r="79" spans="1:22" ht="15" customHeight="1" x14ac:dyDescent="0.25">
      <c r="A79" s="10">
        <v>78</v>
      </c>
      <c r="B79" s="9" t="s">
        <v>624</v>
      </c>
      <c r="C79" s="10" t="s">
        <v>82</v>
      </c>
      <c r="D79" s="9" t="s">
        <v>625</v>
      </c>
      <c r="E79" s="9" t="s">
        <v>626</v>
      </c>
      <c r="F79" s="9" t="s">
        <v>625</v>
      </c>
      <c r="I79" s="9" t="s">
        <v>79</v>
      </c>
      <c r="J79" s="9" t="s">
        <v>629</v>
      </c>
      <c r="K79" s="9" t="s">
        <v>628</v>
      </c>
      <c r="L79" s="10" t="str">
        <f t="shared" si="1"/>
        <v>F^Federal Agency^HL70131</v>
      </c>
      <c r="M79" s="9" t="s">
        <v>73</v>
      </c>
      <c r="O79" s="9" t="s">
        <v>325</v>
      </c>
      <c r="P79" s="9" t="s">
        <v>356</v>
      </c>
    </row>
    <row r="80" spans="1:22" ht="15" customHeight="1" x14ac:dyDescent="0.25">
      <c r="A80" s="10">
        <v>79</v>
      </c>
      <c r="B80" s="9" t="s">
        <v>624</v>
      </c>
      <c r="C80" s="10" t="s">
        <v>82</v>
      </c>
      <c r="D80" s="9" t="s">
        <v>625</v>
      </c>
      <c r="E80" s="9" t="s">
        <v>626</v>
      </c>
      <c r="F80" s="9" t="s">
        <v>625</v>
      </c>
      <c r="I80" s="9" t="s">
        <v>341</v>
      </c>
      <c r="J80" s="9" t="s">
        <v>630</v>
      </c>
      <c r="K80" s="9" t="s">
        <v>628</v>
      </c>
      <c r="L80" s="10" t="str">
        <f t="shared" si="1"/>
        <v>I^Insurance Company^HL70131</v>
      </c>
      <c r="M80" s="9" t="s">
        <v>73</v>
      </c>
      <c r="O80" s="9" t="s">
        <v>325</v>
      </c>
      <c r="P80" s="9" t="s">
        <v>356</v>
      </c>
    </row>
    <row r="81" spans="1:22" ht="15" customHeight="1" x14ac:dyDescent="0.25">
      <c r="A81" s="10">
        <v>80</v>
      </c>
      <c r="B81" s="9" t="s">
        <v>624</v>
      </c>
      <c r="C81" s="10" t="s">
        <v>82</v>
      </c>
      <c r="D81" s="9" t="s">
        <v>625</v>
      </c>
      <c r="E81" s="9" t="s">
        <v>626</v>
      </c>
      <c r="F81" s="9" t="s">
        <v>625</v>
      </c>
      <c r="I81" s="9" t="s">
        <v>77</v>
      </c>
      <c r="J81" s="9" t="s">
        <v>631</v>
      </c>
      <c r="K81" s="9" t="s">
        <v>628</v>
      </c>
      <c r="L81" s="10" t="str">
        <f t="shared" si="1"/>
        <v>N^Next-of-Kin^HL70131</v>
      </c>
      <c r="M81" s="9" t="s">
        <v>73</v>
      </c>
      <c r="O81" s="9" t="s">
        <v>328</v>
      </c>
      <c r="P81" s="9" t="s">
        <v>356</v>
      </c>
    </row>
    <row r="82" spans="1:22" ht="15" customHeight="1" x14ac:dyDescent="0.25">
      <c r="A82" s="10">
        <v>81</v>
      </c>
      <c r="B82" s="9" t="s">
        <v>624</v>
      </c>
      <c r="C82" s="10" t="s">
        <v>82</v>
      </c>
      <c r="D82" s="9" t="s">
        <v>625</v>
      </c>
      <c r="E82" s="9" t="s">
        <v>626</v>
      </c>
      <c r="F82" s="9" t="s">
        <v>625</v>
      </c>
      <c r="I82" s="9" t="s">
        <v>331</v>
      </c>
      <c r="J82" s="9" t="s">
        <v>332</v>
      </c>
      <c r="K82" s="9" t="s">
        <v>628</v>
      </c>
      <c r="L82" s="10" t="str">
        <f t="shared" si="1"/>
        <v>O^Other^HL70131</v>
      </c>
      <c r="M82" s="9" t="s">
        <v>73</v>
      </c>
      <c r="O82" s="9" t="s">
        <v>328</v>
      </c>
      <c r="P82" s="9" t="s">
        <v>356</v>
      </c>
    </row>
    <row r="83" spans="1:22" s="20" customFormat="1" ht="15" customHeight="1" x14ac:dyDescent="0.25">
      <c r="A83" s="10">
        <v>82</v>
      </c>
      <c r="B83" s="9" t="s">
        <v>624</v>
      </c>
      <c r="C83" s="10" t="s">
        <v>82</v>
      </c>
      <c r="D83" s="9" t="s">
        <v>625</v>
      </c>
      <c r="E83" s="9" t="s">
        <v>626</v>
      </c>
      <c r="F83" s="9" t="s">
        <v>625</v>
      </c>
      <c r="G83" s="9"/>
      <c r="H83" s="9"/>
      <c r="I83" s="9" t="s">
        <v>515</v>
      </c>
      <c r="J83" s="9" t="s">
        <v>632</v>
      </c>
      <c r="K83" s="9" t="s">
        <v>628</v>
      </c>
      <c r="L83" s="10" t="str">
        <f t="shared" si="1"/>
        <v>S^State Agency^HL70131</v>
      </c>
      <c r="M83" s="9" t="s">
        <v>73</v>
      </c>
      <c r="N83" s="9"/>
      <c r="O83" s="9" t="s">
        <v>325</v>
      </c>
      <c r="P83" s="9" t="s">
        <v>356</v>
      </c>
      <c r="Q83" s="9"/>
      <c r="R83" s="9"/>
      <c r="S83" s="9"/>
      <c r="T83" s="25"/>
      <c r="U83" s="25"/>
      <c r="V83" s="9"/>
    </row>
    <row r="84" spans="1:22" ht="15" customHeight="1" x14ac:dyDescent="0.25">
      <c r="A84" s="10">
        <v>83</v>
      </c>
      <c r="B84" s="9" t="s">
        <v>624</v>
      </c>
      <c r="C84" s="10" t="s">
        <v>82</v>
      </c>
      <c r="D84" s="9" t="s">
        <v>625</v>
      </c>
      <c r="E84" s="9" t="s">
        <v>626</v>
      </c>
      <c r="F84" s="9" t="s">
        <v>625</v>
      </c>
      <c r="I84" s="9" t="s">
        <v>333</v>
      </c>
      <c r="J84" s="9" t="s">
        <v>2</v>
      </c>
      <c r="K84" s="9" t="s">
        <v>628</v>
      </c>
      <c r="L84" s="10" t="str">
        <f t="shared" si="1"/>
        <v>U^Unknown^HL70131</v>
      </c>
      <c r="M84" s="9" t="s">
        <v>73</v>
      </c>
      <c r="O84" s="9" t="s">
        <v>325</v>
      </c>
      <c r="P84" s="9" t="s">
        <v>356</v>
      </c>
      <c r="T84" s="25"/>
      <c r="U84" s="25"/>
    </row>
    <row r="85" spans="1:22" ht="15" customHeight="1" x14ac:dyDescent="0.25">
      <c r="A85" s="10">
        <v>84</v>
      </c>
      <c r="B85" s="9" t="s">
        <v>385</v>
      </c>
      <c r="C85" s="10" t="s">
        <v>82</v>
      </c>
      <c r="D85" s="9" t="s">
        <v>386</v>
      </c>
      <c r="E85" s="9" t="s">
        <v>387</v>
      </c>
      <c r="F85" s="9" t="s">
        <v>386</v>
      </c>
      <c r="I85" s="9" t="s">
        <v>388</v>
      </c>
      <c r="J85" s="9" t="s">
        <v>1644</v>
      </c>
      <c r="K85" s="9" t="s">
        <v>389</v>
      </c>
      <c r="L85" s="10" t="str">
        <f t="shared" si="1"/>
        <v>S00^Patient will receive 100% discount^HL70045</v>
      </c>
      <c r="M85" s="9" t="s">
        <v>73</v>
      </c>
      <c r="O85" s="9" t="s">
        <v>325</v>
      </c>
      <c r="P85" s="19" t="s">
        <v>340</v>
      </c>
      <c r="T85" s="25"/>
      <c r="U85" s="25"/>
    </row>
    <row r="86" spans="1:22" ht="15" customHeight="1" x14ac:dyDescent="0.25">
      <c r="A86" s="10">
        <v>85</v>
      </c>
      <c r="B86" s="9" t="s">
        <v>385</v>
      </c>
      <c r="C86" s="10" t="s">
        <v>82</v>
      </c>
      <c r="D86" s="9" t="s">
        <v>386</v>
      </c>
      <c r="E86" s="9" t="s">
        <v>387</v>
      </c>
      <c r="F86" s="9" t="s">
        <v>386</v>
      </c>
      <c r="I86" s="9" t="s">
        <v>390</v>
      </c>
      <c r="J86" s="9" t="s">
        <v>1645</v>
      </c>
      <c r="K86" s="9" t="s">
        <v>389</v>
      </c>
      <c r="L86" s="10" t="str">
        <f t="shared" si="1"/>
        <v>S01^Patient will receive 95% discount^HL70045</v>
      </c>
      <c r="M86" s="9" t="s">
        <v>73</v>
      </c>
      <c r="O86" s="9" t="s">
        <v>325</v>
      </c>
      <c r="P86" s="19" t="s">
        <v>340</v>
      </c>
      <c r="T86" s="25"/>
      <c r="U86" s="25"/>
    </row>
    <row r="87" spans="1:22" ht="15" customHeight="1" x14ac:dyDescent="0.25">
      <c r="A87" s="10">
        <v>86</v>
      </c>
      <c r="B87" s="9" t="s">
        <v>385</v>
      </c>
      <c r="C87" s="10" t="s">
        <v>82</v>
      </c>
      <c r="D87" s="9" t="s">
        <v>386</v>
      </c>
      <c r="E87" s="9" t="s">
        <v>387</v>
      </c>
      <c r="F87" s="9" t="s">
        <v>386</v>
      </c>
      <c r="I87" s="9" t="s">
        <v>391</v>
      </c>
      <c r="J87" s="9" t="s">
        <v>1646</v>
      </c>
      <c r="K87" s="9" t="s">
        <v>389</v>
      </c>
      <c r="L87" s="10" t="str">
        <f t="shared" si="1"/>
        <v>S02^Patient will receive 90% discount^HL70045</v>
      </c>
      <c r="M87" s="9" t="s">
        <v>73</v>
      </c>
      <c r="O87" s="9" t="s">
        <v>325</v>
      </c>
      <c r="P87" s="19" t="s">
        <v>340</v>
      </c>
      <c r="T87" s="25"/>
      <c r="U87" s="25"/>
    </row>
    <row r="88" spans="1:22" ht="15" customHeight="1" x14ac:dyDescent="0.25">
      <c r="A88" s="10">
        <v>87</v>
      </c>
      <c r="B88" s="9" t="s">
        <v>385</v>
      </c>
      <c r="C88" s="10" t="s">
        <v>82</v>
      </c>
      <c r="D88" s="9" t="s">
        <v>386</v>
      </c>
      <c r="E88" s="9" t="s">
        <v>387</v>
      </c>
      <c r="F88" s="9" t="s">
        <v>386</v>
      </c>
      <c r="I88" s="9" t="s">
        <v>392</v>
      </c>
      <c r="J88" s="9" t="s">
        <v>1647</v>
      </c>
      <c r="K88" s="9" t="s">
        <v>389</v>
      </c>
      <c r="L88" s="10" t="str">
        <f t="shared" si="1"/>
        <v>S03^Patient will receive 85% discount^HL70045</v>
      </c>
      <c r="M88" s="9" t="s">
        <v>73</v>
      </c>
      <c r="O88" s="9" t="s">
        <v>325</v>
      </c>
      <c r="P88" s="19" t="s">
        <v>340</v>
      </c>
      <c r="T88" s="25"/>
      <c r="U88" s="25"/>
    </row>
    <row r="89" spans="1:22" s="20" customFormat="1" ht="15" customHeight="1" x14ac:dyDescent="0.25">
      <c r="A89" s="10">
        <v>88</v>
      </c>
      <c r="B89" s="9" t="s">
        <v>385</v>
      </c>
      <c r="C89" s="10" t="s">
        <v>82</v>
      </c>
      <c r="D89" s="9" t="s">
        <v>386</v>
      </c>
      <c r="E89" s="9" t="s">
        <v>387</v>
      </c>
      <c r="F89" s="9" t="s">
        <v>386</v>
      </c>
      <c r="G89" s="9"/>
      <c r="H89" s="9"/>
      <c r="I89" s="9" t="s">
        <v>393</v>
      </c>
      <c r="J89" s="9" t="s">
        <v>1648</v>
      </c>
      <c r="K89" s="9" t="s">
        <v>389</v>
      </c>
      <c r="L89" s="10" t="str">
        <f t="shared" si="1"/>
        <v>S04^Patient will receive 80% discount^HL70045</v>
      </c>
      <c r="M89" s="9" t="s">
        <v>73</v>
      </c>
      <c r="N89" s="9"/>
      <c r="O89" s="9" t="s">
        <v>325</v>
      </c>
      <c r="P89" s="19" t="s">
        <v>340</v>
      </c>
      <c r="Q89" s="9"/>
      <c r="R89" s="9"/>
      <c r="S89" s="9"/>
      <c r="T89" s="25"/>
      <c r="U89" s="25"/>
      <c r="V89" s="9"/>
    </row>
    <row r="90" spans="1:22" ht="15" customHeight="1" x14ac:dyDescent="0.25">
      <c r="A90" s="10">
        <v>89</v>
      </c>
      <c r="B90" s="9" t="s">
        <v>385</v>
      </c>
      <c r="C90" s="10" t="s">
        <v>82</v>
      </c>
      <c r="D90" s="9" t="s">
        <v>386</v>
      </c>
      <c r="E90" s="9" t="s">
        <v>387</v>
      </c>
      <c r="F90" s="9" t="s">
        <v>386</v>
      </c>
      <c r="I90" s="9" t="s">
        <v>394</v>
      </c>
      <c r="J90" s="9" t="s">
        <v>1649</v>
      </c>
      <c r="K90" s="9" t="s">
        <v>389</v>
      </c>
      <c r="L90" s="10" t="str">
        <f t="shared" si="1"/>
        <v>S05^Patient will receive 75% discount^HL70045</v>
      </c>
      <c r="M90" s="9" t="s">
        <v>73</v>
      </c>
      <c r="O90" s="9" t="s">
        <v>325</v>
      </c>
      <c r="P90" s="19" t="s">
        <v>340</v>
      </c>
      <c r="T90" s="25"/>
      <c r="U90" s="25"/>
    </row>
    <row r="91" spans="1:22" ht="15" customHeight="1" x14ac:dyDescent="0.25">
      <c r="A91" s="10">
        <v>90</v>
      </c>
      <c r="B91" s="9" t="s">
        <v>385</v>
      </c>
      <c r="C91" s="10" t="s">
        <v>82</v>
      </c>
      <c r="D91" s="9" t="s">
        <v>386</v>
      </c>
      <c r="E91" s="9" t="s">
        <v>387</v>
      </c>
      <c r="F91" s="9" t="s">
        <v>386</v>
      </c>
      <c r="I91" s="9" t="s">
        <v>395</v>
      </c>
      <c r="J91" s="9" t="s">
        <v>1650</v>
      </c>
      <c r="K91" s="9" t="s">
        <v>389</v>
      </c>
      <c r="L91" s="10" t="str">
        <f t="shared" si="1"/>
        <v>S06^Patient will receive 70% discount^HL70045</v>
      </c>
      <c r="M91" s="9" t="s">
        <v>73</v>
      </c>
      <c r="O91" s="9" t="s">
        <v>325</v>
      </c>
      <c r="P91" s="19" t="s">
        <v>340</v>
      </c>
      <c r="T91" s="25"/>
      <c r="U91" s="25"/>
    </row>
    <row r="92" spans="1:22" ht="15" customHeight="1" x14ac:dyDescent="0.25">
      <c r="A92" s="10">
        <v>91</v>
      </c>
      <c r="B92" s="9" t="s">
        <v>385</v>
      </c>
      <c r="C92" s="10" t="s">
        <v>82</v>
      </c>
      <c r="D92" s="9" t="s">
        <v>386</v>
      </c>
      <c r="E92" s="9" t="s">
        <v>387</v>
      </c>
      <c r="F92" s="9" t="s">
        <v>386</v>
      </c>
      <c r="I92" s="9" t="s">
        <v>396</v>
      </c>
      <c r="J92" s="9" t="s">
        <v>1651</v>
      </c>
      <c r="K92" s="9" t="s">
        <v>389</v>
      </c>
      <c r="L92" s="10" t="str">
        <f t="shared" si="1"/>
        <v>S07^Patient will receive 65% discount^HL70045</v>
      </c>
      <c r="M92" s="9" t="s">
        <v>73</v>
      </c>
      <c r="O92" s="9" t="s">
        <v>325</v>
      </c>
      <c r="P92" s="19" t="s">
        <v>340</v>
      </c>
      <c r="T92" s="25"/>
      <c r="U92" s="25"/>
    </row>
    <row r="93" spans="1:22" ht="15" customHeight="1" x14ac:dyDescent="0.25">
      <c r="A93" s="10">
        <v>92</v>
      </c>
      <c r="B93" s="9" t="s">
        <v>385</v>
      </c>
      <c r="C93" s="10" t="s">
        <v>82</v>
      </c>
      <c r="D93" s="9" t="s">
        <v>386</v>
      </c>
      <c r="E93" s="9" t="s">
        <v>387</v>
      </c>
      <c r="F93" s="9" t="s">
        <v>386</v>
      </c>
      <c r="I93" s="9" t="s">
        <v>397</v>
      </c>
      <c r="J93" s="9" t="s">
        <v>1652</v>
      </c>
      <c r="K93" s="9" t="s">
        <v>389</v>
      </c>
      <c r="L93" s="10" t="str">
        <f t="shared" si="1"/>
        <v>S08^Patient will receive 60% discount^HL70045</v>
      </c>
      <c r="M93" s="9" t="s">
        <v>73</v>
      </c>
      <c r="O93" s="9" t="s">
        <v>325</v>
      </c>
      <c r="P93" s="19" t="s">
        <v>340</v>
      </c>
      <c r="T93" s="25"/>
      <c r="U93" s="25"/>
    </row>
    <row r="94" spans="1:22" ht="15" customHeight="1" x14ac:dyDescent="0.25">
      <c r="A94" s="10">
        <v>93</v>
      </c>
      <c r="B94" s="9" t="s">
        <v>385</v>
      </c>
      <c r="C94" s="10" t="s">
        <v>82</v>
      </c>
      <c r="D94" s="9" t="s">
        <v>386</v>
      </c>
      <c r="E94" s="9" t="s">
        <v>387</v>
      </c>
      <c r="F94" s="9" t="s">
        <v>386</v>
      </c>
      <c r="I94" s="9" t="s">
        <v>398</v>
      </c>
      <c r="J94" s="9" t="s">
        <v>1653</v>
      </c>
      <c r="K94" s="9" t="s">
        <v>389</v>
      </c>
      <c r="L94" s="10" t="str">
        <f t="shared" si="1"/>
        <v>S09^Patient will receive 55% discount^HL70045</v>
      </c>
      <c r="M94" s="9" t="s">
        <v>73</v>
      </c>
      <c r="O94" s="9" t="s">
        <v>325</v>
      </c>
      <c r="P94" s="19" t="s">
        <v>340</v>
      </c>
      <c r="T94" s="25"/>
      <c r="U94" s="25"/>
    </row>
    <row r="95" spans="1:22" ht="15" customHeight="1" x14ac:dyDescent="0.25">
      <c r="A95" s="10">
        <v>94</v>
      </c>
      <c r="B95" s="9" t="s">
        <v>385</v>
      </c>
      <c r="C95" s="10" t="s">
        <v>82</v>
      </c>
      <c r="D95" s="9" t="s">
        <v>386</v>
      </c>
      <c r="E95" s="9" t="s">
        <v>387</v>
      </c>
      <c r="F95" s="9" t="s">
        <v>386</v>
      </c>
      <c r="I95" s="9" t="s">
        <v>399</v>
      </c>
      <c r="J95" s="9" t="s">
        <v>1654</v>
      </c>
      <c r="K95" s="9" t="s">
        <v>389</v>
      </c>
      <c r="L95" s="10" t="str">
        <f t="shared" si="1"/>
        <v>S10^Patient will receive 50% discount^HL70045</v>
      </c>
      <c r="M95" s="9" t="s">
        <v>73</v>
      </c>
      <c r="O95" s="9" t="s">
        <v>325</v>
      </c>
      <c r="P95" s="19" t="s">
        <v>340</v>
      </c>
      <c r="T95" s="25"/>
      <c r="U95" s="25"/>
    </row>
    <row r="96" spans="1:22" ht="15" customHeight="1" x14ac:dyDescent="0.25">
      <c r="A96" s="10">
        <v>95</v>
      </c>
      <c r="B96" s="9" t="s">
        <v>385</v>
      </c>
      <c r="C96" s="10" t="s">
        <v>82</v>
      </c>
      <c r="D96" s="9" t="s">
        <v>386</v>
      </c>
      <c r="E96" s="9" t="s">
        <v>387</v>
      </c>
      <c r="F96" s="9" t="s">
        <v>386</v>
      </c>
      <c r="I96" s="9" t="s">
        <v>400</v>
      </c>
      <c r="J96" s="9" t="s">
        <v>1655</v>
      </c>
      <c r="K96" s="9" t="s">
        <v>389</v>
      </c>
      <c r="L96" s="10" t="str">
        <f t="shared" si="1"/>
        <v>S11^Patient will receive 45% discount^HL70045</v>
      </c>
      <c r="M96" s="9" t="s">
        <v>73</v>
      </c>
      <c r="O96" s="9" t="s">
        <v>325</v>
      </c>
      <c r="P96" s="19" t="s">
        <v>340</v>
      </c>
      <c r="T96" s="25"/>
      <c r="U96" s="25"/>
    </row>
    <row r="97" spans="1:22" ht="15" customHeight="1" x14ac:dyDescent="0.25">
      <c r="A97" s="10">
        <v>96</v>
      </c>
      <c r="B97" s="9" t="s">
        <v>385</v>
      </c>
      <c r="C97" s="10" t="s">
        <v>82</v>
      </c>
      <c r="D97" s="9" t="s">
        <v>386</v>
      </c>
      <c r="E97" s="9" t="s">
        <v>387</v>
      </c>
      <c r="F97" s="9" t="s">
        <v>386</v>
      </c>
      <c r="I97" s="9" t="s">
        <v>401</v>
      </c>
      <c r="J97" s="9" t="s">
        <v>1656</v>
      </c>
      <c r="K97" s="9" t="s">
        <v>389</v>
      </c>
      <c r="L97" s="10" t="str">
        <f t="shared" si="1"/>
        <v>S12^Patient will receive 40% discount^HL70045</v>
      </c>
      <c r="M97" s="9" t="s">
        <v>73</v>
      </c>
      <c r="O97" s="9" t="s">
        <v>325</v>
      </c>
      <c r="P97" s="19" t="s">
        <v>340</v>
      </c>
      <c r="T97" s="25"/>
      <c r="U97" s="25"/>
    </row>
    <row r="98" spans="1:22" ht="15" customHeight="1" x14ac:dyDescent="0.25">
      <c r="A98" s="10">
        <v>97</v>
      </c>
      <c r="B98" s="9" t="s">
        <v>385</v>
      </c>
      <c r="C98" s="10" t="s">
        <v>82</v>
      </c>
      <c r="D98" s="9" t="s">
        <v>386</v>
      </c>
      <c r="E98" s="9" t="s">
        <v>387</v>
      </c>
      <c r="F98" s="9" t="s">
        <v>386</v>
      </c>
      <c r="I98" s="9" t="s">
        <v>402</v>
      </c>
      <c r="J98" s="9" t="s">
        <v>1657</v>
      </c>
      <c r="K98" s="9" t="s">
        <v>389</v>
      </c>
      <c r="L98" s="10" t="str">
        <f t="shared" si="1"/>
        <v>S13^Patient will receive 35% discount^HL70045</v>
      </c>
      <c r="M98" s="9" t="s">
        <v>73</v>
      </c>
      <c r="O98" s="9" t="s">
        <v>325</v>
      </c>
      <c r="P98" s="19" t="s">
        <v>340</v>
      </c>
      <c r="T98" s="25"/>
      <c r="U98" s="25"/>
    </row>
    <row r="99" spans="1:22" ht="15" customHeight="1" x14ac:dyDescent="0.25">
      <c r="A99" s="10">
        <v>98</v>
      </c>
      <c r="B99" s="9" t="s">
        <v>385</v>
      </c>
      <c r="C99" s="10" t="s">
        <v>82</v>
      </c>
      <c r="D99" s="9" t="s">
        <v>386</v>
      </c>
      <c r="E99" s="9" t="s">
        <v>387</v>
      </c>
      <c r="F99" s="9" t="s">
        <v>386</v>
      </c>
      <c r="I99" s="9" t="s">
        <v>403</v>
      </c>
      <c r="J99" s="9" t="s">
        <v>1658</v>
      </c>
      <c r="K99" s="9" t="s">
        <v>389</v>
      </c>
      <c r="L99" s="10" t="str">
        <f t="shared" si="1"/>
        <v>S14^Patient will receive 30% discount^HL70045</v>
      </c>
      <c r="M99" s="9" t="s">
        <v>73</v>
      </c>
      <c r="O99" s="9" t="s">
        <v>325</v>
      </c>
      <c r="P99" s="19" t="s">
        <v>340</v>
      </c>
      <c r="T99" s="25"/>
      <c r="U99" s="25"/>
    </row>
    <row r="100" spans="1:22" ht="15" customHeight="1" x14ac:dyDescent="0.25">
      <c r="A100" s="10">
        <v>99</v>
      </c>
      <c r="B100" s="9" t="s">
        <v>385</v>
      </c>
      <c r="C100" s="10" t="s">
        <v>82</v>
      </c>
      <c r="D100" s="9" t="s">
        <v>386</v>
      </c>
      <c r="E100" s="9" t="s">
        <v>387</v>
      </c>
      <c r="F100" s="9" t="s">
        <v>386</v>
      </c>
      <c r="I100" s="9" t="s">
        <v>404</v>
      </c>
      <c r="J100" s="9" t="s">
        <v>1659</v>
      </c>
      <c r="K100" s="9" t="s">
        <v>389</v>
      </c>
      <c r="L100" s="10" t="str">
        <f t="shared" ref="L100:L104" si="2">CONCATENATE(I100,"^",J100,"^",K100)</f>
        <v>S15^Patient will receive 25% discount^HL70045</v>
      </c>
      <c r="M100" s="9" t="s">
        <v>73</v>
      </c>
      <c r="O100" s="9" t="s">
        <v>325</v>
      </c>
      <c r="P100" s="19" t="s">
        <v>340</v>
      </c>
      <c r="T100" s="25"/>
      <c r="U100" s="25"/>
    </row>
    <row r="101" spans="1:22" ht="15" customHeight="1" x14ac:dyDescent="0.25">
      <c r="A101" s="10">
        <v>100</v>
      </c>
      <c r="B101" s="9" t="s">
        <v>385</v>
      </c>
      <c r="C101" s="10" t="s">
        <v>82</v>
      </c>
      <c r="D101" s="9" t="s">
        <v>386</v>
      </c>
      <c r="E101" s="9" t="s">
        <v>387</v>
      </c>
      <c r="F101" s="9" t="s">
        <v>386</v>
      </c>
      <c r="I101" s="9" t="s">
        <v>405</v>
      </c>
      <c r="J101" s="9" t="s">
        <v>1660</v>
      </c>
      <c r="K101" s="9" t="s">
        <v>389</v>
      </c>
      <c r="L101" s="10" t="str">
        <f t="shared" si="2"/>
        <v>S16^Patient will receive 20% discount^HL70045</v>
      </c>
      <c r="M101" s="9" t="s">
        <v>73</v>
      </c>
      <c r="O101" s="9" t="s">
        <v>325</v>
      </c>
      <c r="P101" s="19" t="s">
        <v>340</v>
      </c>
      <c r="T101" s="25"/>
      <c r="U101" s="25"/>
    </row>
    <row r="102" spans="1:22" ht="15" customHeight="1" x14ac:dyDescent="0.25">
      <c r="A102" s="10">
        <v>101</v>
      </c>
      <c r="B102" s="9" t="s">
        <v>385</v>
      </c>
      <c r="C102" s="10" t="s">
        <v>82</v>
      </c>
      <c r="D102" s="9" t="s">
        <v>386</v>
      </c>
      <c r="E102" s="9" t="s">
        <v>387</v>
      </c>
      <c r="F102" s="9" t="s">
        <v>386</v>
      </c>
      <c r="I102" s="9" t="s">
        <v>406</v>
      </c>
      <c r="J102" s="9" t="s">
        <v>1661</v>
      </c>
      <c r="K102" s="9" t="s">
        <v>389</v>
      </c>
      <c r="L102" s="10" t="str">
        <f t="shared" si="2"/>
        <v>S17^Patient will receive 15% discount^HL70045</v>
      </c>
      <c r="M102" s="9" t="s">
        <v>73</v>
      </c>
      <c r="O102" s="9" t="s">
        <v>325</v>
      </c>
      <c r="P102" s="19" t="s">
        <v>340</v>
      </c>
      <c r="T102" s="25"/>
      <c r="U102" s="25"/>
    </row>
    <row r="103" spans="1:22" ht="15" customHeight="1" x14ac:dyDescent="0.25">
      <c r="A103" s="10">
        <v>102</v>
      </c>
      <c r="B103" s="9" t="s">
        <v>385</v>
      </c>
      <c r="C103" s="10" t="s">
        <v>82</v>
      </c>
      <c r="D103" s="9" t="s">
        <v>386</v>
      </c>
      <c r="E103" s="9" t="s">
        <v>387</v>
      </c>
      <c r="F103" s="9" t="s">
        <v>386</v>
      </c>
      <c r="I103" s="9" t="s">
        <v>407</v>
      </c>
      <c r="J103" s="9" t="s">
        <v>1662</v>
      </c>
      <c r="K103" s="9" t="s">
        <v>389</v>
      </c>
      <c r="L103" s="10" t="str">
        <f t="shared" si="2"/>
        <v>S18^Patient will receive 10% discount^HL70045</v>
      </c>
      <c r="M103" s="9" t="s">
        <v>73</v>
      </c>
      <c r="O103" s="9" t="s">
        <v>325</v>
      </c>
      <c r="P103" s="19" t="s">
        <v>340</v>
      </c>
      <c r="T103" s="25"/>
      <c r="U103" s="25"/>
    </row>
    <row r="104" spans="1:22" ht="15" customHeight="1" x14ac:dyDescent="0.25">
      <c r="A104" s="10">
        <v>103</v>
      </c>
      <c r="B104" s="9" t="s">
        <v>385</v>
      </c>
      <c r="C104" s="10" t="s">
        <v>82</v>
      </c>
      <c r="D104" s="9" t="s">
        <v>386</v>
      </c>
      <c r="E104" s="9" t="s">
        <v>387</v>
      </c>
      <c r="F104" s="9" t="s">
        <v>386</v>
      </c>
      <c r="I104" s="9" t="s">
        <v>408</v>
      </c>
      <c r="J104" s="9" t="s">
        <v>1663</v>
      </c>
      <c r="K104" s="9" t="s">
        <v>389</v>
      </c>
      <c r="L104" s="10" t="str">
        <f t="shared" si="2"/>
        <v>S19^Patient will receive 5% discount^HL70045</v>
      </c>
      <c r="M104" s="9" t="s">
        <v>73</v>
      </c>
      <c r="O104" s="9" t="s">
        <v>325</v>
      </c>
      <c r="P104" s="19" t="s">
        <v>340</v>
      </c>
      <c r="T104" s="25"/>
      <c r="U104" s="25"/>
    </row>
    <row r="105" spans="1:22" s="20" customFormat="1" ht="15" customHeight="1" x14ac:dyDescent="0.25">
      <c r="A105" s="10">
        <v>104</v>
      </c>
      <c r="B105" s="9" t="s">
        <v>696</v>
      </c>
      <c r="C105" s="19" t="s">
        <v>1005</v>
      </c>
      <c r="D105" s="9" t="s">
        <v>697</v>
      </c>
      <c r="E105" s="9" t="s">
        <v>698</v>
      </c>
      <c r="F105" s="9" t="s">
        <v>697</v>
      </c>
      <c r="G105" s="9"/>
      <c r="H105" s="9"/>
      <c r="I105" s="9" t="s">
        <v>969</v>
      </c>
      <c r="J105" s="9" t="s">
        <v>1725</v>
      </c>
      <c r="K105" s="9" t="s">
        <v>699</v>
      </c>
      <c r="L105" s="47" t="s">
        <v>969</v>
      </c>
      <c r="M105" s="9" t="s">
        <v>73</v>
      </c>
      <c r="N105" s="9"/>
      <c r="O105" s="9" t="s">
        <v>325</v>
      </c>
      <c r="P105" s="19" t="s">
        <v>356</v>
      </c>
      <c r="Q105" s="9"/>
      <c r="R105" s="9"/>
      <c r="S105" s="9"/>
      <c r="T105" s="25"/>
      <c r="U105" s="25"/>
      <c r="V105" s="9"/>
    </row>
    <row r="106" spans="1:22" ht="15" customHeight="1" x14ac:dyDescent="0.25">
      <c r="A106" s="10">
        <v>105</v>
      </c>
      <c r="B106" s="9" t="s">
        <v>696</v>
      </c>
      <c r="C106" s="19" t="s">
        <v>1005</v>
      </c>
      <c r="D106" s="9" t="s">
        <v>697</v>
      </c>
      <c r="E106" s="9" t="s">
        <v>698</v>
      </c>
      <c r="F106" s="9" t="s">
        <v>697</v>
      </c>
      <c r="I106" s="9" t="s">
        <v>951</v>
      </c>
      <c r="J106" s="9" t="s">
        <v>1726</v>
      </c>
      <c r="K106" s="9" t="s">
        <v>699</v>
      </c>
      <c r="L106" s="47">
        <v>1</v>
      </c>
      <c r="M106" s="9" t="s">
        <v>73</v>
      </c>
      <c r="O106" s="9" t="s">
        <v>328</v>
      </c>
      <c r="P106" s="19" t="s">
        <v>356</v>
      </c>
      <c r="T106" s="25"/>
      <c r="U106" s="25"/>
    </row>
    <row r="107" spans="1:22" ht="15" customHeight="1" x14ac:dyDescent="0.25">
      <c r="A107" s="10">
        <v>106</v>
      </c>
      <c r="B107" s="9" t="s">
        <v>696</v>
      </c>
      <c r="C107" s="19" t="s">
        <v>1005</v>
      </c>
      <c r="D107" s="9" t="s">
        <v>697</v>
      </c>
      <c r="E107" s="9" t="s">
        <v>698</v>
      </c>
      <c r="F107" s="9" t="s">
        <v>697</v>
      </c>
      <c r="I107" s="9" t="s">
        <v>702</v>
      </c>
      <c r="J107" s="9" t="s">
        <v>1727</v>
      </c>
      <c r="K107" s="9" t="s">
        <v>699</v>
      </c>
      <c r="L107" s="32"/>
      <c r="M107" s="9" t="s">
        <v>73</v>
      </c>
      <c r="N107" s="32" t="s">
        <v>703</v>
      </c>
      <c r="O107" s="9" t="s">
        <v>325</v>
      </c>
      <c r="P107" s="19" t="s">
        <v>356</v>
      </c>
      <c r="T107" s="25"/>
      <c r="U107" s="25"/>
    </row>
    <row r="108" spans="1:22" ht="15" customHeight="1" x14ac:dyDescent="0.25">
      <c r="A108" s="10">
        <v>107</v>
      </c>
      <c r="B108" s="9" t="s">
        <v>696</v>
      </c>
      <c r="C108" s="19" t="s">
        <v>1005</v>
      </c>
      <c r="D108" s="9" t="s">
        <v>697</v>
      </c>
      <c r="E108" s="9" t="s">
        <v>698</v>
      </c>
      <c r="F108" s="9" t="s">
        <v>697</v>
      </c>
      <c r="I108" s="9" t="s">
        <v>700</v>
      </c>
      <c r="J108" s="9" t="s">
        <v>1728</v>
      </c>
      <c r="K108" s="9" t="s">
        <v>699</v>
      </c>
      <c r="L108" s="32"/>
      <c r="M108" s="9" t="s">
        <v>73</v>
      </c>
      <c r="N108" s="32" t="s">
        <v>701</v>
      </c>
      <c r="O108" s="9" t="s">
        <v>328</v>
      </c>
      <c r="P108" s="19" t="s">
        <v>356</v>
      </c>
      <c r="T108" s="25"/>
      <c r="U108" s="25"/>
    </row>
    <row r="109" spans="1:22" ht="15" customHeight="1" x14ac:dyDescent="0.25">
      <c r="A109" s="10">
        <v>108</v>
      </c>
      <c r="B109" s="9" t="s">
        <v>409</v>
      </c>
      <c r="C109" s="19" t="s">
        <v>1033</v>
      </c>
      <c r="D109" s="9" t="s">
        <v>410</v>
      </c>
      <c r="E109" s="9" t="s">
        <v>411</v>
      </c>
      <c r="F109" s="9" t="s">
        <v>410</v>
      </c>
      <c r="I109" s="9" t="s">
        <v>322</v>
      </c>
      <c r="J109" s="9" t="s">
        <v>412</v>
      </c>
      <c r="K109" s="9" t="s">
        <v>413</v>
      </c>
      <c r="L109" s="10" t="s">
        <v>322</v>
      </c>
      <c r="M109" s="9" t="s">
        <v>73</v>
      </c>
      <c r="O109" s="9" t="s">
        <v>325</v>
      </c>
      <c r="P109" s="19" t="s">
        <v>356</v>
      </c>
      <c r="T109" s="25"/>
      <c r="U109" s="25"/>
    </row>
    <row r="110" spans="1:22" ht="15" customHeight="1" x14ac:dyDescent="0.25">
      <c r="A110" s="10">
        <v>109</v>
      </c>
      <c r="B110" s="9" t="s">
        <v>409</v>
      </c>
      <c r="C110" s="19" t="s">
        <v>1033</v>
      </c>
      <c r="D110" s="9" t="s">
        <v>410</v>
      </c>
      <c r="E110" s="9" t="s">
        <v>411</v>
      </c>
      <c r="F110" s="9" t="s">
        <v>410</v>
      </c>
      <c r="I110" s="9" t="s">
        <v>79</v>
      </c>
      <c r="J110" s="9" t="s">
        <v>414</v>
      </c>
      <c r="K110" s="9" t="s">
        <v>413</v>
      </c>
      <c r="L110" s="10" t="s">
        <v>79</v>
      </c>
      <c r="M110" s="9" t="s">
        <v>73</v>
      </c>
      <c r="O110" s="9" t="s">
        <v>325</v>
      </c>
      <c r="P110" s="19" t="s">
        <v>356</v>
      </c>
      <c r="T110" s="25"/>
      <c r="U110" s="25"/>
    </row>
    <row r="111" spans="1:22" s="20" customFormat="1" ht="15" customHeight="1" x14ac:dyDescent="0.25">
      <c r="A111" s="10">
        <v>110</v>
      </c>
      <c r="B111" s="9" t="s">
        <v>409</v>
      </c>
      <c r="C111" s="19" t="s">
        <v>1033</v>
      </c>
      <c r="D111" s="9" t="s">
        <v>410</v>
      </c>
      <c r="E111" s="9" t="s">
        <v>411</v>
      </c>
      <c r="F111" s="9" t="s">
        <v>410</v>
      </c>
      <c r="G111" s="9"/>
      <c r="H111" s="9"/>
      <c r="I111" s="9" t="s">
        <v>415</v>
      </c>
      <c r="J111" s="9" t="s">
        <v>416</v>
      </c>
      <c r="K111" s="9" t="s">
        <v>413</v>
      </c>
      <c r="L111" s="10" t="s">
        <v>415</v>
      </c>
      <c r="M111" s="9" t="s">
        <v>73</v>
      </c>
      <c r="N111" s="9" t="s">
        <v>417</v>
      </c>
      <c r="O111" s="9" t="s">
        <v>328</v>
      </c>
      <c r="P111" s="19" t="s">
        <v>356</v>
      </c>
      <c r="Q111" s="22"/>
      <c r="R111" s="22"/>
      <c r="S111" s="22"/>
      <c r="T111" s="25"/>
      <c r="U111" s="25"/>
    </row>
    <row r="112" spans="1:22" ht="15" customHeight="1" x14ac:dyDescent="0.25">
      <c r="A112" s="10">
        <v>111</v>
      </c>
      <c r="B112" s="9" t="s">
        <v>653</v>
      </c>
      <c r="C112" s="19" t="s">
        <v>82</v>
      </c>
      <c r="D112" s="9" t="s">
        <v>654</v>
      </c>
      <c r="E112" s="9" t="s">
        <v>655</v>
      </c>
      <c r="F112" s="9" t="s">
        <v>654</v>
      </c>
      <c r="I112" s="9" t="s">
        <v>656</v>
      </c>
      <c r="J112" s="9" t="s">
        <v>657</v>
      </c>
      <c r="K112" s="9" t="s">
        <v>658</v>
      </c>
      <c r="L112" s="10" t="str">
        <f t="shared" ref="L112:L143" si="3">CONCATENATE(I112,"^",J112,"^",K112)</f>
        <v>H^Hispanic or Latino^HL70189</v>
      </c>
      <c r="M112" s="9">
        <v>2.8</v>
      </c>
      <c r="O112" s="9" t="s">
        <v>328</v>
      </c>
      <c r="P112" s="19" t="s">
        <v>356</v>
      </c>
      <c r="T112" s="25"/>
      <c r="U112" s="25"/>
    </row>
    <row r="113" spans="1:22" ht="15" customHeight="1" x14ac:dyDescent="0.25">
      <c r="A113" s="10">
        <v>112</v>
      </c>
      <c r="B113" s="9" t="s">
        <v>653</v>
      </c>
      <c r="C113" s="19" t="s">
        <v>82</v>
      </c>
      <c r="D113" s="9" t="s">
        <v>654</v>
      </c>
      <c r="E113" s="9" t="s">
        <v>655</v>
      </c>
      <c r="F113" s="9" t="s">
        <v>654</v>
      </c>
      <c r="I113" s="9" t="s">
        <v>77</v>
      </c>
      <c r="J113" s="9" t="s">
        <v>659</v>
      </c>
      <c r="K113" s="9" t="s">
        <v>658</v>
      </c>
      <c r="L113" s="10" t="str">
        <f t="shared" si="3"/>
        <v>N^Not Hispanic or Latino^HL70189</v>
      </c>
      <c r="M113" s="9">
        <v>2.8</v>
      </c>
      <c r="O113" s="9" t="s">
        <v>328</v>
      </c>
      <c r="P113" s="19" t="s">
        <v>356</v>
      </c>
      <c r="T113" s="25"/>
      <c r="U113" s="25"/>
    </row>
    <row r="114" spans="1:22" ht="15" customHeight="1" x14ac:dyDescent="0.25">
      <c r="A114" s="10">
        <v>113</v>
      </c>
      <c r="B114" s="9" t="s">
        <v>653</v>
      </c>
      <c r="C114" s="19" t="s">
        <v>82</v>
      </c>
      <c r="D114" s="9" t="s">
        <v>654</v>
      </c>
      <c r="E114" s="9" t="s">
        <v>655</v>
      </c>
      <c r="F114" s="9" t="s">
        <v>654</v>
      </c>
      <c r="I114" s="9" t="s">
        <v>333</v>
      </c>
      <c r="J114" s="9" t="s">
        <v>2</v>
      </c>
      <c r="K114" s="9" t="s">
        <v>658</v>
      </c>
      <c r="L114" s="10" t="str">
        <f t="shared" si="3"/>
        <v>U^Unknown^HL70189</v>
      </c>
      <c r="M114" s="9">
        <v>2.8</v>
      </c>
      <c r="O114" s="9" t="s">
        <v>325</v>
      </c>
      <c r="P114" s="9" t="s">
        <v>356</v>
      </c>
      <c r="T114" s="25"/>
      <c r="U114" s="25"/>
    </row>
    <row r="115" spans="1:22" ht="15" customHeight="1" x14ac:dyDescent="0.25">
      <c r="A115" s="10">
        <v>114</v>
      </c>
      <c r="B115" s="10" t="s">
        <v>144</v>
      </c>
      <c r="C115" s="19" t="s">
        <v>82</v>
      </c>
      <c r="D115" s="10" t="s">
        <v>145</v>
      </c>
      <c r="E115" s="10" t="s">
        <v>146</v>
      </c>
      <c r="F115" s="10" t="s">
        <v>145</v>
      </c>
      <c r="G115" s="19" t="s">
        <v>114</v>
      </c>
      <c r="I115" s="19" t="s">
        <v>124</v>
      </c>
      <c r="J115" s="19" t="s">
        <v>1547</v>
      </c>
      <c r="K115" s="10" t="s">
        <v>85</v>
      </c>
      <c r="L115" s="10" t="str">
        <f t="shared" si="3"/>
        <v>LA12418-2^TPN^LN</v>
      </c>
      <c r="T115" s="25"/>
      <c r="U115" s="25"/>
    </row>
    <row r="116" spans="1:22" ht="15" customHeight="1" x14ac:dyDescent="0.25">
      <c r="A116" s="10">
        <v>115</v>
      </c>
      <c r="B116" s="10" t="s">
        <v>144</v>
      </c>
      <c r="C116" s="19" t="s">
        <v>82</v>
      </c>
      <c r="D116" s="10" t="s">
        <v>145</v>
      </c>
      <c r="E116" s="10" t="s">
        <v>146</v>
      </c>
      <c r="F116" s="10" t="s">
        <v>145</v>
      </c>
      <c r="G116" s="19" t="s">
        <v>155</v>
      </c>
      <c r="I116" s="19" t="s">
        <v>45</v>
      </c>
      <c r="J116" s="19" t="s">
        <v>46</v>
      </c>
      <c r="K116" s="10" t="s">
        <v>85</v>
      </c>
      <c r="L116" s="10" t="str">
        <f t="shared" si="3"/>
        <v>LA137-2^None^LN</v>
      </c>
      <c r="T116" s="25"/>
      <c r="U116" s="25"/>
    </row>
    <row r="117" spans="1:22" s="20" customFormat="1" ht="15" customHeight="1" x14ac:dyDescent="0.25">
      <c r="A117" s="10">
        <v>116</v>
      </c>
      <c r="B117" s="10" t="s">
        <v>144</v>
      </c>
      <c r="C117" s="19" t="s">
        <v>82</v>
      </c>
      <c r="D117" s="10" t="s">
        <v>145</v>
      </c>
      <c r="E117" s="10" t="s">
        <v>146</v>
      </c>
      <c r="F117" s="10" t="s">
        <v>145</v>
      </c>
      <c r="G117" s="19" t="s">
        <v>114</v>
      </c>
      <c r="H117" s="9"/>
      <c r="I117" s="19" t="s">
        <v>149</v>
      </c>
      <c r="J117" s="19" t="s">
        <v>150</v>
      </c>
      <c r="K117" s="10" t="s">
        <v>85</v>
      </c>
      <c r="L117" s="10" t="str">
        <f t="shared" si="3"/>
        <v>LA14041-0^Lactose free formula (including soy or hydrolyzed)^LN</v>
      </c>
      <c r="M117" s="9"/>
      <c r="N117" s="9"/>
      <c r="O117" s="9"/>
      <c r="P117" s="9"/>
      <c r="Q117" s="9"/>
      <c r="R117" s="9"/>
      <c r="S117" s="9"/>
      <c r="T117" s="25"/>
      <c r="U117" s="25"/>
      <c r="V117" s="9"/>
    </row>
    <row r="118" spans="1:22" ht="15" customHeight="1" x14ac:dyDescent="0.25">
      <c r="A118" s="10">
        <v>117</v>
      </c>
      <c r="B118" s="10" t="s">
        <v>144</v>
      </c>
      <c r="C118" s="19" t="s">
        <v>82</v>
      </c>
      <c r="D118" s="10" t="s">
        <v>145</v>
      </c>
      <c r="E118" s="10" t="s">
        <v>146</v>
      </c>
      <c r="F118" s="10" t="s">
        <v>145</v>
      </c>
      <c r="G118" s="10" t="s">
        <v>114</v>
      </c>
      <c r="H118" s="20"/>
      <c r="I118" s="10" t="s">
        <v>147</v>
      </c>
      <c r="J118" s="10" t="s">
        <v>1604</v>
      </c>
      <c r="K118" s="10" t="s">
        <v>85</v>
      </c>
      <c r="L118" s="10" t="str">
        <f t="shared" si="3"/>
        <v>LA16914-6^Breast milk^LN</v>
      </c>
      <c r="M118" s="10"/>
      <c r="N118" s="22"/>
      <c r="O118" s="22"/>
      <c r="P118" s="22"/>
      <c r="T118" s="25"/>
      <c r="U118" s="25"/>
    </row>
    <row r="119" spans="1:22" ht="15" customHeight="1" x14ac:dyDescent="0.25">
      <c r="A119" s="10">
        <v>118</v>
      </c>
      <c r="B119" s="10" t="s">
        <v>144</v>
      </c>
      <c r="C119" s="19" t="s">
        <v>82</v>
      </c>
      <c r="D119" s="10" t="s">
        <v>145</v>
      </c>
      <c r="E119" s="10" t="s">
        <v>146</v>
      </c>
      <c r="F119" s="10" t="s">
        <v>145</v>
      </c>
      <c r="G119" s="19" t="s">
        <v>114</v>
      </c>
      <c r="I119" s="19" t="s">
        <v>148</v>
      </c>
      <c r="J119" s="19" t="s">
        <v>1605</v>
      </c>
      <c r="K119" s="10" t="s">
        <v>85</v>
      </c>
      <c r="L119" s="10" t="str">
        <f t="shared" si="3"/>
        <v>LA16915-3^Lactose formula^LN</v>
      </c>
      <c r="T119" s="25"/>
      <c r="U119" s="25"/>
    </row>
    <row r="120" spans="1:22" ht="15" customHeight="1" x14ac:dyDescent="0.25">
      <c r="A120" s="10">
        <v>119</v>
      </c>
      <c r="B120" s="10" t="s">
        <v>144</v>
      </c>
      <c r="C120" s="19" t="s">
        <v>82</v>
      </c>
      <c r="D120" s="10" t="s">
        <v>145</v>
      </c>
      <c r="E120" s="10" t="s">
        <v>146</v>
      </c>
      <c r="F120" s="10" t="s">
        <v>145</v>
      </c>
      <c r="G120" s="19" t="s">
        <v>114</v>
      </c>
      <c r="I120" s="19" t="s">
        <v>151</v>
      </c>
      <c r="J120" s="19" t="s">
        <v>1606</v>
      </c>
      <c r="K120" s="10" t="s">
        <v>85</v>
      </c>
      <c r="L120" s="10" t="str">
        <f t="shared" si="3"/>
        <v>LA16917-9^NPO^LN</v>
      </c>
      <c r="T120" s="25"/>
      <c r="U120" s="25"/>
    </row>
    <row r="121" spans="1:22" ht="15" customHeight="1" x14ac:dyDescent="0.25">
      <c r="A121" s="10">
        <v>120</v>
      </c>
      <c r="B121" s="10" t="s">
        <v>144</v>
      </c>
      <c r="C121" s="19" t="s">
        <v>82</v>
      </c>
      <c r="D121" s="10" t="s">
        <v>145</v>
      </c>
      <c r="E121" s="10" t="s">
        <v>146</v>
      </c>
      <c r="F121" s="10" t="s">
        <v>145</v>
      </c>
      <c r="G121" s="19" t="s">
        <v>114</v>
      </c>
      <c r="I121" s="19" t="s">
        <v>152</v>
      </c>
      <c r="J121" s="19" t="s">
        <v>1607</v>
      </c>
      <c r="K121" s="10" t="s">
        <v>85</v>
      </c>
      <c r="L121" s="10" t="str">
        <f t="shared" si="3"/>
        <v>LA16918-7^Carnitine^LN</v>
      </c>
      <c r="T121" s="25"/>
      <c r="U121" s="25"/>
    </row>
    <row r="122" spans="1:22" ht="15" customHeight="1" x14ac:dyDescent="0.25">
      <c r="A122" s="10">
        <v>121</v>
      </c>
      <c r="B122" s="10" t="s">
        <v>144</v>
      </c>
      <c r="C122" s="19" t="s">
        <v>82</v>
      </c>
      <c r="D122" s="10" t="s">
        <v>145</v>
      </c>
      <c r="E122" s="10" t="s">
        <v>146</v>
      </c>
      <c r="F122" s="10" t="s">
        <v>145</v>
      </c>
      <c r="G122" s="19" t="s">
        <v>114</v>
      </c>
      <c r="I122" s="19" t="s">
        <v>153</v>
      </c>
      <c r="J122" s="19" t="s">
        <v>1608</v>
      </c>
      <c r="K122" s="10" t="s">
        <v>85</v>
      </c>
      <c r="L122" s="10" t="str">
        <f t="shared" si="3"/>
        <v>LA16919-5^MCT (medium-chain triglyceride) oil^LN</v>
      </c>
      <c r="T122" s="25"/>
      <c r="U122" s="25"/>
    </row>
    <row r="123" spans="1:22" s="20" customFormat="1" ht="15" customHeight="1" x14ac:dyDescent="0.25">
      <c r="A123" s="10">
        <v>122</v>
      </c>
      <c r="B123" s="10" t="s">
        <v>144</v>
      </c>
      <c r="C123" s="19" t="s">
        <v>82</v>
      </c>
      <c r="D123" s="10" t="s">
        <v>145</v>
      </c>
      <c r="E123" s="10" t="s">
        <v>146</v>
      </c>
      <c r="F123" s="10" t="s">
        <v>145</v>
      </c>
      <c r="G123" s="19" t="s">
        <v>114</v>
      </c>
      <c r="H123" s="9"/>
      <c r="I123" s="19" t="s">
        <v>154</v>
      </c>
      <c r="J123" s="19" t="s">
        <v>1609</v>
      </c>
      <c r="K123" s="10" t="s">
        <v>85</v>
      </c>
      <c r="L123" s="10" t="str">
        <f t="shared" si="3"/>
        <v>LA16920-3^IV dextrose^LN</v>
      </c>
      <c r="M123" s="9"/>
      <c r="N123" s="9"/>
      <c r="O123" s="9"/>
      <c r="P123" s="19"/>
      <c r="Q123" s="22"/>
      <c r="R123" s="22"/>
      <c r="S123" s="22"/>
    </row>
    <row r="124" spans="1:22" ht="15" customHeight="1" x14ac:dyDescent="0.25">
      <c r="A124" s="10">
        <v>123</v>
      </c>
      <c r="B124" s="10" t="s">
        <v>144</v>
      </c>
      <c r="C124" s="19" t="s">
        <v>82</v>
      </c>
      <c r="D124" s="10" t="s">
        <v>145</v>
      </c>
      <c r="E124" s="10" t="s">
        <v>146</v>
      </c>
      <c r="F124" s="10" t="s">
        <v>145</v>
      </c>
      <c r="G124" s="19" t="s">
        <v>107</v>
      </c>
      <c r="I124" s="19" t="s">
        <v>19</v>
      </c>
      <c r="J124" s="19" t="s">
        <v>2</v>
      </c>
      <c r="K124" s="10" t="s">
        <v>85</v>
      </c>
      <c r="L124" s="10" t="str">
        <f t="shared" si="3"/>
        <v>LA4489-6^Unknown^LN</v>
      </c>
      <c r="P124" s="19"/>
    </row>
    <row r="125" spans="1:22" ht="15" customHeight="1" x14ac:dyDescent="0.25">
      <c r="A125" s="10">
        <v>124</v>
      </c>
      <c r="B125" s="10" t="s">
        <v>144</v>
      </c>
      <c r="C125" s="19" t="s">
        <v>82</v>
      </c>
      <c r="D125" s="10" t="s">
        <v>145</v>
      </c>
      <c r="E125" s="10" t="s">
        <v>146</v>
      </c>
      <c r="F125" s="10" t="s">
        <v>145</v>
      </c>
      <c r="G125" s="19" t="s">
        <v>114</v>
      </c>
      <c r="I125" s="19" t="s">
        <v>18</v>
      </c>
      <c r="J125" s="19" t="s">
        <v>332</v>
      </c>
      <c r="K125" s="10" t="s">
        <v>85</v>
      </c>
      <c r="L125" s="10" t="str">
        <f t="shared" si="3"/>
        <v>LA46-8^Other^LN</v>
      </c>
      <c r="P125" s="19"/>
    </row>
    <row r="126" spans="1:22" ht="15" customHeight="1" x14ac:dyDescent="0.25">
      <c r="A126" s="10">
        <v>125</v>
      </c>
      <c r="B126" s="9" t="s">
        <v>487</v>
      </c>
      <c r="C126" s="19" t="s">
        <v>1138</v>
      </c>
      <c r="D126" s="9" t="s">
        <v>488</v>
      </c>
      <c r="E126" s="9" t="s">
        <v>489</v>
      </c>
      <c r="F126" s="9" t="s">
        <v>488</v>
      </c>
      <c r="I126" s="9" t="s">
        <v>348</v>
      </c>
      <c r="J126" s="9" t="s">
        <v>494</v>
      </c>
      <c r="K126" s="9" t="s">
        <v>492</v>
      </c>
      <c r="L126" s="10" t="str">
        <f t="shared" si="3"/>
        <v>C^Client^HL70064</v>
      </c>
      <c r="M126" s="9" t="s">
        <v>73</v>
      </c>
      <c r="O126" s="9" t="s">
        <v>328</v>
      </c>
      <c r="P126" s="19" t="s">
        <v>340</v>
      </c>
    </row>
    <row r="127" spans="1:22" ht="15" customHeight="1" x14ac:dyDescent="0.25">
      <c r="A127" s="10">
        <v>126</v>
      </c>
      <c r="B127" s="9" t="s">
        <v>487</v>
      </c>
      <c r="C127" s="19" t="s">
        <v>1138</v>
      </c>
      <c r="D127" s="9" t="s">
        <v>488</v>
      </c>
      <c r="E127" s="9" t="s">
        <v>489</v>
      </c>
      <c r="F127" s="9" t="s">
        <v>488</v>
      </c>
      <c r="I127" s="9" t="s">
        <v>77</v>
      </c>
      <c r="J127" s="9" t="s">
        <v>330</v>
      </c>
      <c r="K127" s="9" t="s">
        <v>492</v>
      </c>
      <c r="L127" s="10" t="str">
        <f t="shared" si="3"/>
        <v>N^Not Applicable^HL70064</v>
      </c>
      <c r="M127" s="9" t="s">
        <v>73</v>
      </c>
      <c r="O127" s="9" t="s">
        <v>325</v>
      </c>
      <c r="P127" s="19" t="s">
        <v>340</v>
      </c>
    </row>
    <row r="128" spans="1:22" s="20" customFormat="1" ht="15" customHeight="1" x14ac:dyDescent="0.25">
      <c r="A128" s="10">
        <v>127</v>
      </c>
      <c r="B128" s="9" t="s">
        <v>487</v>
      </c>
      <c r="C128" s="19" t="s">
        <v>1138</v>
      </c>
      <c r="D128" s="9" t="s">
        <v>488</v>
      </c>
      <c r="E128" s="9" t="s">
        <v>489</v>
      </c>
      <c r="F128" s="9" t="s">
        <v>488</v>
      </c>
      <c r="G128" s="9"/>
      <c r="H128" s="9"/>
      <c r="I128" s="9" t="s">
        <v>325</v>
      </c>
      <c r="J128" s="9" t="s">
        <v>493</v>
      </c>
      <c r="K128" s="9" t="s">
        <v>492</v>
      </c>
      <c r="L128" s="10" t="str">
        <f t="shared" si="3"/>
        <v>P^Patient^HL70064</v>
      </c>
      <c r="M128" s="9" t="s">
        <v>73</v>
      </c>
      <c r="N128" s="9"/>
      <c r="O128" s="9" t="s">
        <v>328</v>
      </c>
      <c r="P128" s="19" t="s">
        <v>340</v>
      </c>
      <c r="Q128" s="9"/>
      <c r="R128" s="9"/>
      <c r="S128" s="9"/>
      <c r="T128" s="9"/>
      <c r="U128" s="9"/>
      <c r="V128" s="9"/>
    </row>
    <row r="129" spans="1:21" ht="15" customHeight="1" x14ac:dyDescent="0.25">
      <c r="A129" s="10">
        <v>128</v>
      </c>
      <c r="B129" s="9" t="s">
        <v>487</v>
      </c>
      <c r="C129" s="19" t="s">
        <v>1138</v>
      </c>
      <c r="D129" s="9" t="s">
        <v>488</v>
      </c>
      <c r="E129" s="9" t="s">
        <v>489</v>
      </c>
      <c r="F129" s="9" t="s">
        <v>488</v>
      </c>
      <c r="I129" s="9" t="s">
        <v>490</v>
      </c>
      <c r="J129" s="9" t="s">
        <v>491</v>
      </c>
      <c r="K129" s="9" t="s">
        <v>492</v>
      </c>
      <c r="L129" s="10" t="str">
        <f t="shared" si="3"/>
        <v>T^Third Party^HL70064</v>
      </c>
      <c r="M129" s="9" t="s">
        <v>73</v>
      </c>
      <c r="O129" s="9" t="s">
        <v>328</v>
      </c>
      <c r="P129" s="19" t="s">
        <v>340</v>
      </c>
    </row>
    <row r="130" spans="1:21" ht="15" customHeight="1" x14ac:dyDescent="0.25">
      <c r="A130" s="10">
        <v>129</v>
      </c>
      <c r="B130" s="9" t="s">
        <v>418</v>
      </c>
      <c r="C130" s="19" t="s">
        <v>82</v>
      </c>
      <c r="D130" s="9" t="s">
        <v>419</v>
      </c>
      <c r="E130" s="9" t="s">
        <v>420</v>
      </c>
      <c r="F130" s="9" t="s">
        <v>419</v>
      </c>
      <c r="I130" s="9" t="s">
        <v>470</v>
      </c>
      <c r="J130" s="9" t="s">
        <v>471</v>
      </c>
      <c r="K130" s="9" t="s">
        <v>423</v>
      </c>
      <c r="L130" s="10" t="str">
        <f t="shared" si="3"/>
        <v>ASC^Associate^HL70063</v>
      </c>
      <c r="M130" s="9" t="s">
        <v>73</v>
      </c>
      <c r="O130" s="9" t="s">
        <v>325</v>
      </c>
      <c r="P130" s="19" t="s">
        <v>340</v>
      </c>
    </row>
    <row r="131" spans="1:21" ht="15" customHeight="1" x14ac:dyDescent="0.25">
      <c r="A131" s="10">
        <v>130</v>
      </c>
      <c r="B131" s="9" t="s">
        <v>418</v>
      </c>
      <c r="C131" s="19" t="s">
        <v>82</v>
      </c>
      <c r="D131" s="9" t="s">
        <v>419</v>
      </c>
      <c r="E131" s="9" t="s">
        <v>420</v>
      </c>
      <c r="F131" s="9" t="s">
        <v>419</v>
      </c>
      <c r="I131" s="9" t="s">
        <v>458</v>
      </c>
      <c r="J131" s="9" t="s">
        <v>459</v>
      </c>
      <c r="K131" s="9" t="s">
        <v>423</v>
      </c>
      <c r="L131" s="10" t="str">
        <f t="shared" si="3"/>
        <v>BRO^Brother^HL70063</v>
      </c>
      <c r="M131" s="9" t="s">
        <v>73</v>
      </c>
      <c r="O131" s="9" t="s">
        <v>325</v>
      </c>
      <c r="P131" s="19" t="s">
        <v>340</v>
      </c>
    </row>
    <row r="132" spans="1:21" ht="15" customHeight="1" x14ac:dyDescent="0.25">
      <c r="A132" s="10">
        <v>131</v>
      </c>
      <c r="B132" s="9" t="s">
        <v>418</v>
      </c>
      <c r="C132" s="19" t="s">
        <v>82</v>
      </c>
      <c r="D132" s="9" t="s">
        <v>419</v>
      </c>
      <c r="E132" s="9" t="s">
        <v>420</v>
      </c>
      <c r="F132" s="9" t="s">
        <v>419</v>
      </c>
      <c r="I132" s="9" t="s">
        <v>448</v>
      </c>
      <c r="J132" s="9" t="s">
        <v>449</v>
      </c>
      <c r="K132" s="9" t="s">
        <v>423</v>
      </c>
      <c r="L132" s="10" t="str">
        <f t="shared" si="3"/>
        <v>CGV^Care giver^HL70063</v>
      </c>
      <c r="M132" s="9" t="s">
        <v>73</v>
      </c>
      <c r="O132" s="9" t="s">
        <v>325</v>
      </c>
      <c r="P132" s="19" t="s">
        <v>340</v>
      </c>
    </row>
    <row r="133" spans="1:21" ht="15" customHeight="1" x14ac:dyDescent="0.25">
      <c r="A133" s="10">
        <v>132</v>
      </c>
      <c r="B133" s="9" t="s">
        <v>418</v>
      </c>
      <c r="C133" s="19" t="s">
        <v>82</v>
      </c>
      <c r="D133" s="9" t="s">
        <v>419</v>
      </c>
      <c r="E133" s="9" t="s">
        <v>420</v>
      </c>
      <c r="F133" s="9" t="s">
        <v>419</v>
      </c>
      <c r="I133" s="9" t="s">
        <v>428</v>
      </c>
      <c r="J133" s="9" t="s">
        <v>429</v>
      </c>
      <c r="K133" s="9" t="s">
        <v>423</v>
      </c>
      <c r="L133" s="10" t="str">
        <f t="shared" si="3"/>
        <v>CHD^Child^HL70063</v>
      </c>
      <c r="M133" s="9" t="s">
        <v>73</v>
      </c>
      <c r="O133" s="9" t="s">
        <v>325</v>
      </c>
      <c r="P133" s="19" t="s">
        <v>340</v>
      </c>
    </row>
    <row r="134" spans="1:21" ht="15" customHeight="1" x14ac:dyDescent="0.25">
      <c r="A134" s="10">
        <v>133</v>
      </c>
      <c r="B134" s="9" t="s">
        <v>418</v>
      </c>
      <c r="C134" s="19" t="s">
        <v>82</v>
      </c>
      <c r="D134" s="9" t="s">
        <v>419</v>
      </c>
      <c r="E134" s="9" t="s">
        <v>420</v>
      </c>
      <c r="F134" s="9" t="s">
        <v>419</v>
      </c>
      <c r="I134" s="9" t="s">
        <v>438</v>
      </c>
      <c r="J134" s="9" t="s">
        <v>439</v>
      </c>
      <c r="K134" s="9" t="s">
        <v>423</v>
      </c>
      <c r="L134" s="10" t="str">
        <f t="shared" si="3"/>
        <v>DEP^Handicapped dependent^HL70063</v>
      </c>
      <c r="M134" s="9" t="s">
        <v>73</v>
      </c>
      <c r="O134" s="9" t="s">
        <v>325</v>
      </c>
      <c r="P134" s="19" t="s">
        <v>340</v>
      </c>
      <c r="T134" s="25"/>
      <c r="U134" s="25"/>
    </row>
    <row r="135" spans="1:21" ht="15" customHeight="1" x14ac:dyDescent="0.25">
      <c r="A135" s="10">
        <v>134</v>
      </c>
      <c r="B135" s="9" t="s">
        <v>418</v>
      </c>
      <c r="C135" s="19" t="s">
        <v>82</v>
      </c>
      <c r="D135" s="9" t="s">
        <v>419</v>
      </c>
      <c r="E135" s="9" t="s">
        <v>420</v>
      </c>
      <c r="F135" s="9" t="s">
        <v>419</v>
      </c>
      <c r="I135" s="9" t="s">
        <v>426</v>
      </c>
      <c r="J135" s="9" t="s">
        <v>427</v>
      </c>
      <c r="K135" s="9" t="s">
        <v>423</v>
      </c>
      <c r="L135" s="10" t="str">
        <f t="shared" si="3"/>
        <v>DOM^Life partner^HL70063</v>
      </c>
      <c r="M135" s="9" t="s">
        <v>73</v>
      </c>
      <c r="O135" s="9" t="s">
        <v>325</v>
      </c>
      <c r="P135" s="19" t="s">
        <v>340</v>
      </c>
      <c r="T135" s="25"/>
      <c r="U135" s="25"/>
    </row>
    <row r="136" spans="1:21" ht="15" customHeight="1" x14ac:dyDescent="0.25">
      <c r="A136" s="10">
        <v>135</v>
      </c>
      <c r="B136" s="9" t="s">
        <v>418</v>
      </c>
      <c r="C136" s="19" t="s">
        <v>82</v>
      </c>
      <c r="D136" s="9" t="s">
        <v>419</v>
      </c>
      <c r="E136" s="9" t="s">
        <v>420</v>
      </c>
      <c r="F136" s="9" t="s">
        <v>419</v>
      </c>
      <c r="I136" s="9" t="s">
        <v>472</v>
      </c>
      <c r="J136" s="9" t="s">
        <v>473</v>
      </c>
      <c r="K136" s="9" t="s">
        <v>423</v>
      </c>
      <c r="L136" s="10" t="str">
        <f t="shared" si="3"/>
        <v>EMC^Emergency contact^HL70063</v>
      </c>
      <c r="M136" s="9" t="s">
        <v>73</v>
      </c>
      <c r="O136" s="9" t="s">
        <v>325</v>
      </c>
      <c r="P136" s="19" t="s">
        <v>340</v>
      </c>
      <c r="T136" s="25"/>
      <c r="U136" s="25"/>
    </row>
    <row r="137" spans="1:21" ht="15" customHeight="1" x14ac:dyDescent="0.25">
      <c r="A137" s="10">
        <v>136</v>
      </c>
      <c r="B137" s="9" t="s">
        <v>418</v>
      </c>
      <c r="C137" s="19" t="s">
        <v>82</v>
      </c>
      <c r="D137" s="9" t="s">
        <v>419</v>
      </c>
      <c r="E137" s="9" t="s">
        <v>420</v>
      </c>
      <c r="F137" s="9" t="s">
        <v>419</v>
      </c>
      <c r="I137" s="9" t="s">
        <v>466</v>
      </c>
      <c r="J137" s="9" t="s">
        <v>467</v>
      </c>
      <c r="K137" s="9" t="s">
        <v>423</v>
      </c>
      <c r="L137" s="10" t="str">
        <f t="shared" si="3"/>
        <v>EME^Employee^HL70063</v>
      </c>
      <c r="M137" s="9" t="s">
        <v>73</v>
      </c>
      <c r="O137" s="9" t="s">
        <v>325</v>
      </c>
      <c r="P137" s="19" t="s">
        <v>340</v>
      </c>
      <c r="T137" s="25"/>
      <c r="U137" s="25"/>
    </row>
    <row r="138" spans="1:21" ht="15" customHeight="1" x14ac:dyDescent="0.25">
      <c r="A138" s="10">
        <v>137</v>
      </c>
      <c r="B138" s="9" t="s">
        <v>418</v>
      </c>
      <c r="C138" s="19" t="s">
        <v>82</v>
      </c>
      <c r="D138" s="9" t="s">
        <v>419</v>
      </c>
      <c r="E138" s="9" t="s">
        <v>420</v>
      </c>
      <c r="F138" s="9" t="s">
        <v>419</v>
      </c>
      <c r="I138" s="9" t="s">
        <v>468</v>
      </c>
      <c r="J138" s="9" t="s">
        <v>469</v>
      </c>
      <c r="K138" s="9" t="s">
        <v>423</v>
      </c>
      <c r="L138" s="10" t="str">
        <f t="shared" si="3"/>
        <v>EMR^Employer^HL70063</v>
      </c>
      <c r="M138" s="9" t="s">
        <v>73</v>
      </c>
      <c r="O138" s="9" t="s">
        <v>325</v>
      </c>
      <c r="P138" s="19" t="s">
        <v>340</v>
      </c>
      <c r="T138" s="25"/>
      <c r="U138" s="25"/>
    </row>
    <row r="139" spans="1:21" ht="15" customHeight="1" x14ac:dyDescent="0.25">
      <c r="A139" s="10">
        <v>138</v>
      </c>
      <c r="B139" s="9" t="s">
        <v>418</v>
      </c>
      <c r="C139" s="19" t="s">
        <v>82</v>
      </c>
      <c r="D139" s="9" t="s">
        <v>419</v>
      </c>
      <c r="E139" s="9" t="s">
        <v>420</v>
      </c>
      <c r="F139" s="9" t="s">
        <v>419</v>
      </c>
      <c r="I139" s="9" t="s">
        <v>454</v>
      </c>
      <c r="J139" s="9" t="s">
        <v>455</v>
      </c>
      <c r="K139" s="9" t="s">
        <v>423</v>
      </c>
      <c r="L139" s="10" t="str">
        <f t="shared" si="3"/>
        <v>EXF^Extended family^HL70063</v>
      </c>
      <c r="M139" s="9" t="s">
        <v>73</v>
      </c>
      <c r="O139" s="9" t="s">
        <v>325</v>
      </c>
      <c r="P139" s="19" t="s">
        <v>340</v>
      </c>
      <c r="T139" s="25"/>
      <c r="U139" s="25"/>
    </row>
    <row r="140" spans="1:21" ht="15" customHeight="1" x14ac:dyDescent="0.25">
      <c r="A140" s="10">
        <v>139</v>
      </c>
      <c r="B140" s="9" t="s">
        <v>418</v>
      </c>
      <c r="C140" s="19" t="s">
        <v>82</v>
      </c>
      <c r="D140" s="9" t="s">
        <v>419</v>
      </c>
      <c r="E140" s="9" t="s">
        <v>420</v>
      </c>
      <c r="F140" s="9" t="s">
        <v>419</v>
      </c>
      <c r="I140" s="9" t="s">
        <v>436</v>
      </c>
      <c r="J140" s="9" t="s">
        <v>437</v>
      </c>
      <c r="K140" s="9" t="s">
        <v>423</v>
      </c>
      <c r="L140" s="10" t="str">
        <f t="shared" si="3"/>
        <v>FCH^Foster child^HL70063</v>
      </c>
      <c r="M140" s="9" t="s">
        <v>73</v>
      </c>
      <c r="O140" s="9" t="s">
        <v>325</v>
      </c>
      <c r="P140" s="19" t="s">
        <v>340</v>
      </c>
      <c r="T140" s="25"/>
      <c r="U140" s="25"/>
    </row>
    <row r="141" spans="1:21" ht="15" customHeight="1" x14ac:dyDescent="0.25">
      <c r="A141" s="10">
        <v>140</v>
      </c>
      <c r="B141" s="9" t="s">
        <v>418</v>
      </c>
      <c r="C141" s="19" t="s">
        <v>82</v>
      </c>
      <c r="D141" s="9" t="s">
        <v>419</v>
      </c>
      <c r="E141" s="9" t="s">
        <v>420</v>
      </c>
      <c r="F141" s="9" t="s">
        <v>419</v>
      </c>
      <c r="I141" s="9" t="s">
        <v>462</v>
      </c>
      <c r="J141" s="9" t="s">
        <v>463</v>
      </c>
      <c r="K141" s="9" t="s">
        <v>423</v>
      </c>
      <c r="L141" s="10" t="str">
        <f t="shared" si="3"/>
        <v>FND^Friend^HL70063</v>
      </c>
      <c r="M141" s="9" t="s">
        <v>73</v>
      </c>
      <c r="O141" s="9" t="s">
        <v>325</v>
      </c>
      <c r="P141" s="19" t="s">
        <v>340</v>
      </c>
      <c r="T141" s="25"/>
      <c r="U141" s="25"/>
    </row>
    <row r="142" spans="1:21" ht="15" customHeight="1" x14ac:dyDescent="0.25">
      <c r="A142" s="10">
        <v>141</v>
      </c>
      <c r="B142" s="9" t="s">
        <v>418</v>
      </c>
      <c r="C142" s="19" t="s">
        <v>82</v>
      </c>
      <c r="D142" s="9" t="s">
        <v>419</v>
      </c>
      <c r="E142" s="9" t="s">
        <v>420</v>
      </c>
      <c r="F142" s="9" t="s">
        <v>419</v>
      </c>
      <c r="I142" s="9" t="s">
        <v>446</v>
      </c>
      <c r="J142" s="9" t="s">
        <v>447</v>
      </c>
      <c r="K142" s="9" t="s">
        <v>423</v>
      </c>
      <c r="L142" s="10" t="str">
        <f t="shared" si="3"/>
        <v>FTH^Father^HL70063</v>
      </c>
      <c r="M142" s="9" t="s">
        <v>73</v>
      </c>
      <c r="O142" s="9" t="s">
        <v>325</v>
      </c>
      <c r="P142" s="19" t="s">
        <v>340</v>
      </c>
      <c r="T142" s="25"/>
      <c r="U142" s="25"/>
    </row>
    <row r="143" spans="1:21" ht="15" customHeight="1" x14ac:dyDescent="0.25">
      <c r="A143" s="10">
        <v>142</v>
      </c>
      <c r="B143" s="9" t="s">
        <v>418</v>
      </c>
      <c r="C143" s="19" t="s">
        <v>82</v>
      </c>
      <c r="D143" s="9" t="s">
        <v>419</v>
      </c>
      <c r="E143" s="9" t="s">
        <v>420</v>
      </c>
      <c r="F143" s="9" t="s">
        <v>419</v>
      </c>
      <c r="I143" s="9" t="s">
        <v>430</v>
      </c>
      <c r="J143" s="9" t="s">
        <v>431</v>
      </c>
      <c r="K143" s="9" t="s">
        <v>423</v>
      </c>
      <c r="L143" s="10" t="str">
        <f t="shared" si="3"/>
        <v>GCH^Grandchild^HL70063</v>
      </c>
      <c r="M143" s="9" t="s">
        <v>73</v>
      </c>
      <c r="O143" s="9" t="s">
        <v>325</v>
      </c>
      <c r="P143" s="19" t="s">
        <v>340</v>
      </c>
      <c r="T143" s="25"/>
      <c r="U143" s="25"/>
    </row>
    <row r="144" spans="1:21" ht="15" customHeight="1" x14ac:dyDescent="0.25">
      <c r="A144" s="10">
        <v>143</v>
      </c>
      <c r="B144" s="9" t="s">
        <v>418</v>
      </c>
      <c r="C144" s="19" t="s">
        <v>82</v>
      </c>
      <c r="D144" s="9" t="s">
        <v>419</v>
      </c>
      <c r="E144" s="9" t="s">
        <v>420</v>
      </c>
      <c r="F144" s="9" t="s">
        <v>419</v>
      </c>
      <c r="I144" s="9" t="s">
        <v>450</v>
      </c>
      <c r="J144" s="9" t="s">
        <v>451</v>
      </c>
      <c r="K144" s="9" t="s">
        <v>423</v>
      </c>
      <c r="L144" s="10" t="str">
        <f t="shared" ref="L144:L178" si="4">CONCATENATE(I144,"^",J144,"^",K144)</f>
        <v>GRD^Guardian^HL70063</v>
      </c>
      <c r="M144" s="9" t="s">
        <v>73</v>
      </c>
      <c r="O144" s="9" t="s">
        <v>325</v>
      </c>
      <c r="P144" s="19" t="s">
        <v>340</v>
      </c>
      <c r="T144" s="25"/>
      <c r="U144" s="25"/>
    </row>
    <row r="145" spans="1:22" s="20" customFormat="1" ht="15" customHeight="1" x14ac:dyDescent="0.25">
      <c r="A145" s="10">
        <v>144</v>
      </c>
      <c r="B145" s="9" t="s">
        <v>418</v>
      </c>
      <c r="C145" s="19" t="s">
        <v>82</v>
      </c>
      <c r="D145" s="9" t="s">
        <v>419</v>
      </c>
      <c r="E145" s="9" t="s">
        <v>420</v>
      </c>
      <c r="F145" s="9" t="s">
        <v>419</v>
      </c>
      <c r="G145" s="9"/>
      <c r="H145" s="9"/>
      <c r="I145" s="9" t="s">
        <v>452</v>
      </c>
      <c r="J145" s="9" t="s">
        <v>453</v>
      </c>
      <c r="K145" s="9" t="s">
        <v>423</v>
      </c>
      <c r="L145" s="10" t="str">
        <f t="shared" si="4"/>
        <v>GRP^Grandparent^HL70063</v>
      </c>
      <c r="M145" s="9" t="s">
        <v>73</v>
      </c>
      <c r="N145" s="9"/>
      <c r="O145" s="9" t="s">
        <v>325</v>
      </c>
      <c r="P145" s="19" t="s">
        <v>340</v>
      </c>
      <c r="Q145" s="9"/>
      <c r="R145" s="9"/>
      <c r="S145" s="9"/>
      <c r="T145" s="25"/>
      <c r="U145" s="25"/>
      <c r="V145" s="9"/>
    </row>
    <row r="146" spans="1:22" s="20" customFormat="1" ht="15" customHeight="1" x14ac:dyDescent="0.25">
      <c r="A146" s="10">
        <v>145</v>
      </c>
      <c r="B146" s="9" t="s">
        <v>418</v>
      </c>
      <c r="C146" s="19" t="s">
        <v>82</v>
      </c>
      <c r="D146" s="9" t="s">
        <v>419</v>
      </c>
      <c r="E146" s="9" t="s">
        <v>420</v>
      </c>
      <c r="F146" s="9" t="s">
        <v>419</v>
      </c>
      <c r="G146" s="9"/>
      <c r="H146" s="9"/>
      <c r="I146" s="9" t="s">
        <v>478</v>
      </c>
      <c r="J146" s="9" t="s">
        <v>479</v>
      </c>
      <c r="K146" s="9" t="s">
        <v>423</v>
      </c>
      <c r="L146" s="10" t="str">
        <f t="shared" si="4"/>
        <v>MGR^Manager^HL70063</v>
      </c>
      <c r="M146" s="9" t="s">
        <v>73</v>
      </c>
      <c r="N146" s="9"/>
      <c r="O146" s="9" t="s">
        <v>325</v>
      </c>
      <c r="P146" s="19" t="s">
        <v>340</v>
      </c>
      <c r="Q146" s="9"/>
      <c r="R146" s="9"/>
      <c r="S146" s="9"/>
      <c r="T146" s="25"/>
      <c r="U146" s="25"/>
      <c r="V146" s="9"/>
    </row>
    <row r="147" spans="1:22" s="20" customFormat="1" ht="15" customHeight="1" x14ac:dyDescent="0.25">
      <c r="A147" s="10">
        <v>146</v>
      </c>
      <c r="B147" s="9" t="s">
        <v>418</v>
      </c>
      <c r="C147" s="19" t="s">
        <v>82</v>
      </c>
      <c r="D147" s="9" t="s">
        <v>419</v>
      </c>
      <c r="E147" s="9" t="s">
        <v>420</v>
      </c>
      <c r="F147" s="9" t="s">
        <v>419</v>
      </c>
      <c r="G147" s="9"/>
      <c r="H147" s="9"/>
      <c r="I147" s="9" t="s">
        <v>444</v>
      </c>
      <c r="J147" s="9" t="s">
        <v>445</v>
      </c>
      <c r="K147" s="9" t="s">
        <v>423</v>
      </c>
      <c r="L147" s="10" t="str">
        <f t="shared" si="4"/>
        <v>MTH^Mother^HL70063</v>
      </c>
      <c r="M147" s="9" t="s">
        <v>73</v>
      </c>
      <c r="N147" s="9"/>
      <c r="O147" s="9" t="s">
        <v>325</v>
      </c>
      <c r="P147" s="19" t="s">
        <v>340</v>
      </c>
      <c r="Q147" s="9"/>
      <c r="R147" s="9"/>
      <c r="S147" s="9"/>
      <c r="T147" s="25"/>
      <c r="U147" s="25"/>
      <c r="V147" s="9"/>
    </row>
    <row r="148" spans="1:22" s="20" customFormat="1" ht="15" customHeight="1" x14ac:dyDescent="0.25">
      <c r="A148" s="10">
        <v>147</v>
      </c>
      <c r="B148" s="9" t="s">
        <v>418</v>
      </c>
      <c r="C148" s="19" t="s">
        <v>82</v>
      </c>
      <c r="D148" s="9" t="s">
        <v>419</v>
      </c>
      <c r="E148" s="9" t="s">
        <v>420</v>
      </c>
      <c r="F148" s="9" t="s">
        <v>419</v>
      </c>
      <c r="G148" s="9"/>
      <c r="H148" s="9"/>
      <c r="I148" s="9" t="s">
        <v>432</v>
      </c>
      <c r="J148" s="9" t="s">
        <v>433</v>
      </c>
      <c r="K148" s="9" t="s">
        <v>423</v>
      </c>
      <c r="L148" s="10" t="str">
        <f t="shared" si="4"/>
        <v>NCH^Natural child^HL70063</v>
      </c>
      <c r="M148" s="9" t="s">
        <v>73</v>
      </c>
      <c r="N148" s="9"/>
      <c r="O148" s="9" t="s">
        <v>325</v>
      </c>
      <c r="P148" s="19" t="s">
        <v>340</v>
      </c>
      <c r="Q148" s="9"/>
      <c r="R148" s="9"/>
      <c r="S148" s="9"/>
      <c r="T148" s="25"/>
      <c r="U148" s="25"/>
      <c r="V148" s="9"/>
    </row>
    <row r="149" spans="1:22" s="20" customFormat="1" ht="15" customHeight="1" x14ac:dyDescent="0.25">
      <c r="A149" s="10">
        <v>148</v>
      </c>
      <c r="B149" s="9" t="s">
        <v>418</v>
      </c>
      <c r="C149" s="19" t="s">
        <v>82</v>
      </c>
      <c r="D149" s="9" t="s">
        <v>419</v>
      </c>
      <c r="E149" s="9" t="s">
        <v>420</v>
      </c>
      <c r="F149" s="9" t="s">
        <v>419</v>
      </c>
      <c r="G149" s="9"/>
      <c r="H149" s="9"/>
      <c r="I149" s="9" t="s">
        <v>480</v>
      </c>
      <c r="J149" s="9" t="s">
        <v>46</v>
      </c>
      <c r="K149" s="9" t="s">
        <v>423</v>
      </c>
      <c r="L149" s="10" t="str">
        <f t="shared" si="4"/>
        <v>NON^None^HL70063</v>
      </c>
      <c r="M149" s="9" t="s">
        <v>73</v>
      </c>
      <c r="N149" s="9"/>
      <c r="O149" s="9" t="s">
        <v>325</v>
      </c>
      <c r="P149" s="19" t="s">
        <v>340</v>
      </c>
      <c r="Q149" s="9"/>
      <c r="R149" s="9"/>
      <c r="S149" s="9"/>
      <c r="T149" s="25"/>
      <c r="U149" s="25"/>
      <c r="V149" s="9"/>
    </row>
    <row r="150" spans="1:22" s="20" customFormat="1" ht="15" customHeight="1" x14ac:dyDescent="0.25">
      <c r="A150" s="10">
        <v>149</v>
      </c>
      <c r="B150" s="9" t="s">
        <v>418</v>
      </c>
      <c r="C150" s="19" t="s">
        <v>82</v>
      </c>
      <c r="D150" s="9" t="s">
        <v>419</v>
      </c>
      <c r="E150" s="9" t="s">
        <v>420</v>
      </c>
      <c r="F150" s="9" t="s">
        <v>419</v>
      </c>
      <c r="G150" s="9"/>
      <c r="H150" s="9"/>
      <c r="I150" s="9" t="s">
        <v>464</v>
      </c>
      <c r="J150" s="9" t="s">
        <v>465</v>
      </c>
      <c r="K150" s="9" t="s">
        <v>423</v>
      </c>
      <c r="L150" s="10" t="str">
        <f t="shared" si="4"/>
        <v>OAD^Other adult^HL70063</v>
      </c>
      <c r="M150" s="9" t="s">
        <v>73</v>
      </c>
      <c r="N150" s="9"/>
      <c r="O150" s="9" t="s">
        <v>325</v>
      </c>
      <c r="P150" s="19" t="s">
        <v>340</v>
      </c>
      <c r="Q150" s="9"/>
      <c r="R150" s="9"/>
      <c r="S150" s="9"/>
      <c r="T150" s="25"/>
      <c r="U150" s="25"/>
      <c r="V150" s="9"/>
    </row>
    <row r="151" spans="1:22" s="20" customFormat="1" ht="15" customHeight="1" x14ac:dyDescent="0.25">
      <c r="A151" s="10">
        <v>150</v>
      </c>
      <c r="B151" s="9" t="s">
        <v>418</v>
      </c>
      <c r="C151" s="19" t="s">
        <v>82</v>
      </c>
      <c r="D151" s="9" t="s">
        <v>419</v>
      </c>
      <c r="E151" s="9" t="s">
        <v>420</v>
      </c>
      <c r="F151" s="9" t="s">
        <v>419</v>
      </c>
      <c r="G151" s="9"/>
      <c r="H151" s="9"/>
      <c r="I151" s="9" t="s">
        <v>482</v>
      </c>
      <c r="J151" s="9" t="s">
        <v>332</v>
      </c>
      <c r="K151" s="9" t="s">
        <v>423</v>
      </c>
      <c r="L151" s="10" t="str">
        <f t="shared" si="4"/>
        <v>OTH^Other^HL70063</v>
      </c>
      <c r="M151" s="9" t="s">
        <v>73</v>
      </c>
      <c r="N151" s="9"/>
      <c r="O151" s="9" t="s">
        <v>328</v>
      </c>
      <c r="P151" s="19" t="s">
        <v>340</v>
      </c>
      <c r="Q151" s="9"/>
      <c r="R151" s="9"/>
      <c r="S151" s="9"/>
      <c r="T151" s="25"/>
      <c r="U151" s="25"/>
      <c r="V151" s="9"/>
    </row>
    <row r="152" spans="1:22" s="20" customFormat="1" ht="15" customHeight="1" x14ac:dyDescent="0.25">
      <c r="A152" s="10">
        <v>151</v>
      </c>
      <c r="B152" s="9" t="s">
        <v>418</v>
      </c>
      <c r="C152" s="19" t="s">
        <v>82</v>
      </c>
      <c r="D152" s="9" t="s">
        <v>419</v>
      </c>
      <c r="E152" s="9" t="s">
        <v>420</v>
      </c>
      <c r="F152" s="9" t="s">
        <v>419</v>
      </c>
      <c r="G152" s="9"/>
      <c r="H152" s="9"/>
      <c r="I152" s="9" t="s">
        <v>474</v>
      </c>
      <c r="J152" s="9" t="s">
        <v>475</v>
      </c>
      <c r="K152" s="9" t="s">
        <v>423</v>
      </c>
      <c r="L152" s="10" t="str">
        <f t="shared" si="4"/>
        <v>OWN^Owner^HL70063</v>
      </c>
      <c r="M152" s="9" t="s">
        <v>73</v>
      </c>
      <c r="N152" s="9"/>
      <c r="O152" s="9" t="s">
        <v>325</v>
      </c>
      <c r="P152" s="19" t="s">
        <v>340</v>
      </c>
      <c r="Q152" s="9"/>
      <c r="R152" s="9"/>
      <c r="S152" s="9"/>
      <c r="T152" s="25"/>
      <c r="U152" s="25"/>
      <c r="V152" s="9"/>
    </row>
    <row r="153" spans="1:22" s="20" customFormat="1" ht="15" customHeight="1" x14ac:dyDescent="0.25">
      <c r="A153" s="10">
        <v>152</v>
      </c>
      <c r="B153" s="9" t="s">
        <v>418</v>
      </c>
      <c r="C153" s="19" t="s">
        <v>82</v>
      </c>
      <c r="D153" s="9" t="s">
        <v>419</v>
      </c>
      <c r="E153" s="9" t="s">
        <v>420</v>
      </c>
      <c r="F153" s="9" t="s">
        <v>419</v>
      </c>
      <c r="G153" s="9"/>
      <c r="H153" s="9"/>
      <c r="I153" s="9" t="s">
        <v>442</v>
      </c>
      <c r="J153" s="9" t="s">
        <v>443</v>
      </c>
      <c r="K153" s="9" t="s">
        <v>423</v>
      </c>
      <c r="L153" s="10" t="str">
        <f t="shared" si="4"/>
        <v>PAR^Parent^HL70063</v>
      </c>
      <c r="M153" s="9" t="s">
        <v>73</v>
      </c>
      <c r="N153" s="9"/>
      <c r="O153" s="9" t="s">
        <v>325</v>
      </c>
      <c r="P153" s="19" t="s">
        <v>340</v>
      </c>
      <c r="Q153" s="9"/>
      <c r="R153" s="9"/>
      <c r="S153" s="9"/>
      <c r="T153" s="25"/>
      <c r="U153" s="25"/>
      <c r="V153" s="9"/>
    </row>
    <row r="154" spans="1:22" s="20" customFormat="1" ht="15" customHeight="1" x14ac:dyDescent="0.25">
      <c r="A154" s="10">
        <v>153</v>
      </c>
      <c r="B154" s="9" t="s">
        <v>418</v>
      </c>
      <c r="C154" s="19" t="s">
        <v>82</v>
      </c>
      <c r="D154" s="9" t="s">
        <v>419</v>
      </c>
      <c r="E154" s="9" t="s">
        <v>420</v>
      </c>
      <c r="F154" s="9" t="s">
        <v>419</v>
      </c>
      <c r="G154" s="9"/>
      <c r="H154" s="9"/>
      <c r="I154" s="9" t="s">
        <v>434</v>
      </c>
      <c r="J154" s="9" t="s">
        <v>435</v>
      </c>
      <c r="K154" s="9" t="s">
        <v>423</v>
      </c>
      <c r="L154" s="10" t="str">
        <f t="shared" si="4"/>
        <v>SCH^Stepchild^HL70063</v>
      </c>
      <c r="M154" s="9" t="s">
        <v>73</v>
      </c>
      <c r="N154" s="9"/>
      <c r="O154" s="9" t="s">
        <v>325</v>
      </c>
      <c r="P154" s="19" t="s">
        <v>340</v>
      </c>
      <c r="Q154" s="9"/>
      <c r="R154" s="9"/>
      <c r="S154" s="9"/>
      <c r="T154" s="25"/>
      <c r="U154" s="25"/>
      <c r="V154" s="9"/>
    </row>
    <row r="155" spans="1:22" s="20" customFormat="1" ht="15" customHeight="1" x14ac:dyDescent="0.25">
      <c r="A155" s="10">
        <v>154</v>
      </c>
      <c r="B155" s="9" t="s">
        <v>418</v>
      </c>
      <c r="C155" s="19" t="s">
        <v>82</v>
      </c>
      <c r="D155" s="9" t="s">
        <v>419</v>
      </c>
      <c r="E155" s="9" t="s">
        <v>420</v>
      </c>
      <c r="F155" s="9" t="s">
        <v>419</v>
      </c>
      <c r="G155" s="9"/>
      <c r="H155" s="9"/>
      <c r="I155" s="9" t="s">
        <v>421</v>
      </c>
      <c r="J155" s="9" t="s">
        <v>422</v>
      </c>
      <c r="K155" s="9" t="s">
        <v>423</v>
      </c>
      <c r="L155" s="10" t="str">
        <f t="shared" si="4"/>
        <v>SEL^Self^HL70063</v>
      </c>
      <c r="M155" s="9" t="s">
        <v>73</v>
      </c>
      <c r="N155" s="9"/>
      <c r="O155" s="9" t="s">
        <v>328</v>
      </c>
      <c r="P155" s="19" t="s">
        <v>340</v>
      </c>
      <c r="Q155" s="9"/>
      <c r="R155" s="9"/>
      <c r="S155" s="9"/>
      <c r="T155" s="25"/>
      <c r="U155" s="25"/>
      <c r="V155" s="9"/>
    </row>
    <row r="156" spans="1:22" s="20" customFormat="1" ht="15" customHeight="1" x14ac:dyDescent="0.25">
      <c r="A156" s="10">
        <v>155</v>
      </c>
      <c r="B156" s="9" t="s">
        <v>418</v>
      </c>
      <c r="C156" s="19" t="s">
        <v>82</v>
      </c>
      <c r="D156" s="9" t="s">
        <v>419</v>
      </c>
      <c r="E156" s="9" t="s">
        <v>420</v>
      </c>
      <c r="F156" s="9" t="s">
        <v>419</v>
      </c>
      <c r="G156" s="9"/>
      <c r="H156" s="9"/>
      <c r="I156" s="9" t="s">
        <v>456</v>
      </c>
      <c r="J156" s="9" t="s">
        <v>457</v>
      </c>
      <c r="K156" s="9" t="s">
        <v>423</v>
      </c>
      <c r="L156" s="10" t="str">
        <f t="shared" si="4"/>
        <v>SIB^Sibling^HL70063</v>
      </c>
      <c r="M156" s="9" t="s">
        <v>73</v>
      </c>
      <c r="N156" s="9"/>
      <c r="O156" s="9" t="s">
        <v>325</v>
      </c>
      <c r="P156" s="19" t="s">
        <v>340</v>
      </c>
      <c r="Q156" s="9"/>
      <c r="R156" s="9"/>
      <c r="S156" s="9"/>
      <c r="T156" s="25"/>
      <c r="U156" s="25"/>
      <c r="V156" s="9"/>
    </row>
    <row r="157" spans="1:22" s="20" customFormat="1" ht="15" customHeight="1" x14ac:dyDescent="0.25">
      <c r="A157" s="10">
        <v>156</v>
      </c>
      <c r="B157" s="9" t="s">
        <v>418</v>
      </c>
      <c r="C157" s="19" t="s">
        <v>82</v>
      </c>
      <c r="D157" s="9" t="s">
        <v>419</v>
      </c>
      <c r="E157" s="9" t="s">
        <v>420</v>
      </c>
      <c r="F157" s="9" t="s">
        <v>419</v>
      </c>
      <c r="G157" s="9"/>
      <c r="H157" s="9"/>
      <c r="I157" s="9" t="s">
        <v>460</v>
      </c>
      <c r="J157" s="9" t="s">
        <v>461</v>
      </c>
      <c r="K157" s="9" t="s">
        <v>423</v>
      </c>
      <c r="L157" s="10" t="str">
        <f t="shared" si="4"/>
        <v>SIS^Sister^HL70063</v>
      </c>
      <c r="M157" s="9" t="s">
        <v>73</v>
      </c>
      <c r="N157" s="9"/>
      <c r="O157" s="9" t="s">
        <v>325</v>
      </c>
      <c r="P157" s="19" t="s">
        <v>340</v>
      </c>
      <c r="Q157" s="9"/>
      <c r="R157" s="9"/>
      <c r="S157" s="9"/>
      <c r="T157" s="25"/>
      <c r="U157" s="25"/>
      <c r="V157" s="9"/>
    </row>
    <row r="158" spans="1:22" s="20" customFormat="1" ht="15" customHeight="1" x14ac:dyDescent="0.25">
      <c r="A158" s="10">
        <v>157</v>
      </c>
      <c r="B158" s="9" t="s">
        <v>418</v>
      </c>
      <c r="C158" s="19" t="s">
        <v>82</v>
      </c>
      <c r="D158" s="9" t="s">
        <v>419</v>
      </c>
      <c r="E158" s="9" t="s">
        <v>420</v>
      </c>
      <c r="F158" s="9" t="s">
        <v>419</v>
      </c>
      <c r="G158" s="9"/>
      <c r="H158" s="9"/>
      <c r="I158" s="9" t="s">
        <v>424</v>
      </c>
      <c r="J158" s="9" t="s">
        <v>425</v>
      </c>
      <c r="K158" s="9" t="s">
        <v>423</v>
      </c>
      <c r="L158" s="10" t="str">
        <f t="shared" si="4"/>
        <v>SPO^Spouse^HL70063</v>
      </c>
      <c r="M158" s="9" t="s">
        <v>73</v>
      </c>
      <c r="N158" s="9"/>
      <c r="O158" s="9" t="s">
        <v>328</v>
      </c>
      <c r="P158" s="19" t="s">
        <v>340</v>
      </c>
      <c r="Q158" s="9"/>
      <c r="R158" s="9"/>
      <c r="S158" s="9"/>
      <c r="T158" s="25"/>
      <c r="U158" s="25"/>
      <c r="V158" s="9"/>
    </row>
    <row r="159" spans="1:22" s="20" customFormat="1" ht="15" customHeight="1" x14ac:dyDescent="0.25">
      <c r="A159" s="10">
        <v>158</v>
      </c>
      <c r="B159" s="9" t="s">
        <v>418</v>
      </c>
      <c r="C159" s="19" t="s">
        <v>82</v>
      </c>
      <c r="D159" s="9" t="s">
        <v>419</v>
      </c>
      <c r="E159" s="9" t="s">
        <v>420</v>
      </c>
      <c r="F159" s="9" t="s">
        <v>419</v>
      </c>
      <c r="G159" s="9"/>
      <c r="H159" s="9"/>
      <c r="I159" s="9" t="s">
        <v>476</v>
      </c>
      <c r="J159" s="9" t="s">
        <v>477</v>
      </c>
      <c r="K159" s="9" t="s">
        <v>423</v>
      </c>
      <c r="L159" s="10" t="str">
        <f t="shared" si="4"/>
        <v>TRA^Trainer^HL70063</v>
      </c>
      <c r="M159" s="9" t="s">
        <v>73</v>
      </c>
      <c r="N159" s="9"/>
      <c r="O159" s="9" t="s">
        <v>325</v>
      </c>
      <c r="P159" s="19" t="s">
        <v>340</v>
      </c>
      <c r="Q159" s="9"/>
      <c r="R159" s="9"/>
      <c r="S159" s="9"/>
      <c r="T159" s="25"/>
      <c r="U159" s="25"/>
      <c r="V159" s="9"/>
    </row>
    <row r="160" spans="1:22" s="20" customFormat="1" ht="15" customHeight="1" x14ac:dyDescent="0.25">
      <c r="A160" s="10">
        <v>159</v>
      </c>
      <c r="B160" s="9" t="s">
        <v>418</v>
      </c>
      <c r="C160" s="19" t="s">
        <v>82</v>
      </c>
      <c r="D160" s="9" t="s">
        <v>419</v>
      </c>
      <c r="E160" s="9" t="s">
        <v>420</v>
      </c>
      <c r="F160" s="9" t="s">
        <v>419</v>
      </c>
      <c r="G160" s="9"/>
      <c r="H160" s="9"/>
      <c r="I160" s="9" t="s">
        <v>481</v>
      </c>
      <c r="J160" s="9" t="s">
        <v>2</v>
      </c>
      <c r="K160" s="9" t="s">
        <v>423</v>
      </c>
      <c r="L160" s="10" t="str">
        <f t="shared" si="4"/>
        <v>UNK^Unknown^HL70063</v>
      </c>
      <c r="M160" s="9" t="s">
        <v>73</v>
      </c>
      <c r="N160" s="9"/>
      <c r="O160" s="9" t="s">
        <v>325</v>
      </c>
      <c r="P160" s="19" t="s">
        <v>340</v>
      </c>
      <c r="Q160" s="9"/>
      <c r="R160" s="9"/>
      <c r="S160" s="9"/>
      <c r="T160" s="25"/>
      <c r="U160" s="25"/>
      <c r="V160" s="9"/>
    </row>
    <row r="161" spans="1:22" s="20" customFormat="1" ht="15" customHeight="1" x14ac:dyDescent="0.25">
      <c r="A161" s="10">
        <v>160</v>
      </c>
      <c r="B161" s="9" t="s">
        <v>418</v>
      </c>
      <c r="C161" s="19" t="s">
        <v>82</v>
      </c>
      <c r="D161" s="9" t="s">
        <v>419</v>
      </c>
      <c r="E161" s="9" t="s">
        <v>420</v>
      </c>
      <c r="F161" s="9" t="s">
        <v>419</v>
      </c>
      <c r="G161" s="9"/>
      <c r="H161" s="9"/>
      <c r="I161" s="9" t="s">
        <v>440</v>
      </c>
      <c r="J161" s="9" t="s">
        <v>441</v>
      </c>
      <c r="K161" s="9" t="s">
        <v>423</v>
      </c>
      <c r="L161" s="10" t="str">
        <f t="shared" si="4"/>
        <v>WRD^Ward of court^HL70063</v>
      </c>
      <c r="M161" s="9" t="s">
        <v>73</v>
      </c>
      <c r="N161" s="9"/>
      <c r="O161" s="9" t="s">
        <v>325</v>
      </c>
      <c r="P161" s="19" t="s">
        <v>340</v>
      </c>
      <c r="Q161" s="9"/>
      <c r="R161" s="9"/>
      <c r="S161" s="9"/>
      <c r="T161" s="25"/>
      <c r="U161" s="25"/>
      <c r="V161" s="9"/>
    </row>
    <row r="162" spans="1:22" s="20" customFormat="1" ht="15" customHeight="1" x14ac:dyDescent="0.25">
      <c r="A162" s="10">
        <v>161</v>
      </c>
      <c r="B162" s="10" t="s">
        <v>166</v>
      </c>
      <c r="C162" s="19" t="s">
        <v>82</v>
      </c>
      <c r="D162" s="10" t="s">
        <v>167</v>
      </c>
      <c r="E162" s="27" t="s">
        <v>168</v>
      </c>
      <c r="F162" s="27" t="s">
        <v>169</v>
      </c>
      <c r="G162" s="27"/>
      <c r="H162" s="9"/>
      <c r="I162" s="27" t="s">
        <v>171</v>
      </c>
      <c r="J162" s="27" t="s">
        <v>170</v>
      </c>
      <c r="K162" s="10" t="s">
        <v>85</v>
      </c>
      <c r="L162" s="10" t="str">
        <f t="shared" si="4"/>
        <v>LA12667-4^Caregiver concern about hearing^LN</v>
      </c>
      <c r="M162" s="9"/>
      <c r="N162" s="9"/>
      <c r="O162" s="9"/>
      <c r="P162" s="19"/>
      <c r="Q162" s="9"/>
      <c r="R162" s="9"/>
      <c r="S162" s="9"/>
      <c r="T162" s="25"/>
      <c r="U162" s="25"/>
      <c r="V162" s="9"/>
    </row>
    <row r="163" spans="1:22" s="20" customFormat="1" ht="15" customHeight="1" x14ac:dyDescent="0.25">
      <c r="A163" s="10">
        <v>162</v>
      </c>
      <c r="B163" s="10" t="s">
        <v>166</v>
      </c>
      <c r="C163" s="19" t="s">
        <v>82</v>
      </c>
      <c r="D163" s="10" t="s">
        <v>167</v>
      </c>
      <c r="E163" s="27" t="s">
        <v>168</v>
      </c>
      <c r="F163" s="27" t="s">
        <v>169</v>
      </c>
      <c r="G163" s="27"/>
      <c r="H163" s="9"/>
      <c r="I163" s="27" t="s">
        <v>173</v>
      </c>
      <c r="J163" s="27" t="s">
        <v>172</v>
      </c>
      <c r="K163" s="10" t="s">
        <v>85</v>
      </c>
      <c r="L163" s="10" t="str">
        <f t="shared" si="4"/>
        <v>LA12668-2^Family Hx of hearing loss^LN</v>
      </c>
      <c r="M163" s="9"/>
      <c r="N163" s="9"/>
      <c r="O163" s="9"/>
      <c r="P163" s="19"/>
      <c r="Q163" s="9"/>
      <c r="R163" s="9"/>
      <c r="S163" s="9"/>
      <c r="T163" s="25"/>
      <c r="U163" s="25"/>
      <c r="V163" s="9"/>
    </row>
    <row r="164" spans="1:22" s="20" customFormat="1" ht="15" customHeight="1" x14ac:dyDescent="0.25">
      <c r="A164" s="10">
        <v>163</v>
      </c>
      <c r="B164" s="10" t="s">
        <v>166</v>
      </c>
      <c r="C164" s="19" t="s">
        <v>82</v>
      </c>
      <c r="D164" s="10" t="s">
        <v>167</v>
      </c>
      <c r="E164" s="27" t="s">
        <v>168</v>
      </c>
      <c r="F164" s="27" t="s">
        <v>169</v>
      </c>
      <c r="G164" s="27"/>
      <c r="H164" s="9"/>
      <c r="I164" s="27" t="s">
        <v>175</v>
      </c>
      <c r="J164" s="27" t="s">
        <v>174</v>
      </c>
      <c r="K164" s="10" t="s">
        <v>85</v>
      </c>
      <c r="L164" s="10" t="str">
        <f t="shared" si="4"/>
        <v>LA12669-0^ICU stay &gt; 5 days^LN</v>
      </c>
      <c r="M164" s="9"/>
      <c r="N164" s="9"/>
      <c r="O164" s="9"/>
      <c r="P164" s="19"/>
      <c r="Q164" s="9"/>
      <c r="R164" s="9"/>
      <c r="S164" s="9"/>
      <c r="T164" s="25"/>
      <c r="U164" s="25"/>
      <c r="V164" s="9"/>
    </row>
    <row r="165" spans="1:22" s="20" customFormat="1" ht="15" customHeight="1" x14ac:dyDescent="0.25">
      <c r="A165" s="10">
        <v>164</v>
      </c>
      <c r="B165" s="10" t="s">
        <v>166</v>
      </c>
      <c r="C165" s="19" t="s">
        <v>82</v>
      </c>
      <c r="D165" s="10" t="s">
        <v>167</v>
      </c>
      <c r="E165" s="27" t="s">
        <v>168</v>
      </c>
      <c r="F165" s="27" t="s">
        <v>169</v>
      </c>
      <c r="G165" s="27"/>
      <c r="H165" s="9"/>
      <c r="I165" s="27" t="s">
        <v>177</v>
      </c>
      <c r="J165" s="27" t="s">
        <v>176</v>
      </c>
      <c r="K165" s="10" t="s">
        <v>85</v>
      </c>
      <c r="L165" s="10" t="str">
        <f t="shared" si="4"/>
        <v>LA12670-8^ECMO^LN</v>
      </c>
      <c r="M165" s="9"/>
      <c r="N165" s="9"/>
      <c r="O165" s="9"/>
      <c r="P165" s="19"/>
      <c r="Q165" s="9"/>
      <c r="R165" s="9"/>
      <c r="S165" s="9"/>
      <c r="T165" s="25"/>
      <c r="U165" s="25"/>
      <c r="V165" s="9"/>
    </row>
    <row r="166" spans="1:22" s="20" customFormat="1" ht="15" customHeight="1" x14ac:dyDescent="0.25">
      <c r="A166" s="10">
        <v>165</v>
      </c>
      <c r="B166" s="10" t="s">
        <v>166</v>
      </c>
      <c r="C166" s="19" t="s">
        <v>82</v>
      </c>
      <c r="D166" s="10" t="s">
        <v>167</v>
      </c>
      <c r="E166" s="27" t="s">
        <v>168</v>
      </c>
      <c r="F166" s="27" t="s">
        <v>169</v>
      </c>
      <c r="G166" s="27"/>
      <c r="H166" s="9"/>
      <c r="I166" s="27" t="s">
        <v>179</v>
      </c>
      <c r="J166" s="27" t="s">
        <v>178</v>
      </c>
      <c r="K166" s="10" t="s">
        <v>85</v>
      </c>
      <c r="L166" s="10" t="str">
        <f t="shared" si="4"/>
        <v>LA12671-6^Assisted ventilation^LN</v>
      </c>
      <c r="M166" s="9"/>
      <c r="N166" s="9"/>
      <c r="O166" s="9"/>
      <c r="P166" s="9"/>
      <c r="Q166" s="9"/>
      <c r="R166" s="9"/>
      <c r="S166" s="9"/>
      <c r="T166" s="25"/>
      <c r="U166" s="25"/>
      <c r="V166" s="9"/>
    </row>
    <row r="167" spans="1:22" s="20" customFormat="1" ht="15" customHeight="1" x14ac:dyDescent="0.25">
      <c r="A167" s="10">
        <v>166</v>
      </c>
      <c r="B167" s="10" t="s">
        <v>166</v>
      </c>
      <c r="C167" s="19" t="s">
        <v>82</v>
      </c>
      <c r="D167" s="10" t="s">
        <v>167</v>
      </c>
      <c r="E167" s="27" t="s">
        <v>168</v>
      </c>
      <c r="F167" s="27" t="s">
        <v>169</v>
      </c>
      <c r="G167" s="27"/>
      <c r="H167" s="9"/>
      <c r="I167" s="27" t="s">
        <v>181</v>
      </c>
      <c r="J167" s="27" t="s">
        <v>180</v>
      </c>
      <c r="K167" s="10" t="s">
        <v>85</v>
      </c>
      <c r="L167" s="10" t="str">
        <f t="shared" si="4"/>
        <v>LA12672-4^Ototoxic medication use^LN</v>
      </c>
      <c r="M167" s="9"/>
      <c r="N167" s="9"/>
      <c r="O167" s="9"/>
      <c r="P167" s="9"/>
      <c r="Q167" s="9"/>
      <c r="R167" s="9"/>
      <c r="S167" s="9"/>
      <c r="T167" s="25"/>
      <c r="U167" s="25"/>
      <c r="V167" s="9"/>
    </row>
    <row r="168" spans="1:22" ht="15" customHeight="1" x14ac:dyDescent="0.25">
      <c r="A168" s="10">
        <v>167</v>
      </c>
      <c r="B168" s="10" t="s">
        <v>166</v>
      </c>
      <c r="C168" s="19" t="s">
        <v>82</v>
      </c>
      <c r="D168" s="10" t="s">
        <v>167</v>
      </c>
      <c r="E168" s="27" t="s">
        <v>168</v>
      </c>
      <c r="F168" s="27" t="s">
        <v>169</v>
      </c>
      <c r="G168" s="27"/>
      <c r="I168" s="27" t="s">
        <v>183</v>
      </c>
      <c r="J168" s="27" t="s">
        <v>182</v>
      </c>
      <c r="K168" s="10" t="s">
        <v>85</v>
      </c>
      <c r="L168" s="10" t="str">
        <f t="shared" si="4"/>
        <v>LA12673-2^Exchange transfusion for Hyperbilirubinemia^LN</v>
      </c>
      <c r="T168" s="25"/>
      <c r="U168" s="25"/>
    </row>
    <row r="169" spans="1:22" ht="15" customHeight="1" x14ac:dyDescent="0.25">
      <c r="A169" s="10">
        <v>168</v>
      </c>
      <c r="B169" s="10" t="s">
        <v>166</v>
      </c>
      <c r="C169" s="19" t="s">
        <v>82</v>
      </c>
      <c r="D169" s="10" t="s">
        <v>167</v>
      </c>
      <c r="E169" s="27" t="s">
        <v>168</v>
      </c>
      <c r="F169" s="27" t="s">
        <v>169</v>
      </c>
      <c r="G169" s="27"/>
      <c r="I169" s="27" t="s">
        <v>185</v>
      </c>
      <c r="J169" s="27" t="s">
        <v>184</v>
      </c>
      <c r="K169" s="10" t="s">
        <v>85</v>
      </c>
      <c r="L169" s="10" t="str">
        <f t="shared" si="4"/>
        <v>LA12674-0^In utero infection(s)^LN</v>
      </c>
      <c r="T169" s="25"/>
      <c r="U169" s="25"/>
    </row>
    <row r="170" spans="1:22" ht="15" customHeight="1" x14ac:dyDescent="0.25">
      <c r="A170" s="10">
        <v>169</v>
      </c>
      <c r="B170" s="10" t="s">
        <v>166</v>
      </c>
      <c r="C170" s="19" t="s">
        <v>82</v>
      </c>
      <c r="D170" s="10" t="s">
        <v>167</v>
      </c>
      <c r="E170" s="27" t="s">
        <v>168</v>
      </c>
      <c r="F170" s="27" t="s">
        <v>169</v>
      </c>
      <c r="G170" s="27"/>
      <c r="I170" s="27" t="s">
        <v>187</v>
      </c>
      <c r="J170" s="27" t="s">
        <v>186</v>
      </c>
      <c r="K170" s="10" t="s">
        <v>85</v>
      </c>
      <c r="L170" s="10" t="str">
        <f t="shared" si="4"/>
        <v>LA12675-7^Craniofacial anomalies^LN</v>
      </c>
      <c r="R170" s="22"/>
      <c r="S170" s="22"/>
      <c r="T170" s="25"/>
      <c r="U170" s="25"/>
      <c r="V170" s="20"/>
    </row>
    <row r="171" spans="1:22" ht="15" customHeight="1" x14ac:dyDescent="0.25">
      <c r="A171" s="10">
        <v>170</v>
      </c>
      <c r="B171" s="10" t="s">
        <v>166</v>
      </c>
      <c r="C171" s="19" t="s">
        <v>82</v>
      </c>
      <c r="D171" s="10" t="s">
        <v>167</v>
      </c>
      <c r="E171" s="27" t="s">
        <v>168</v>
      </c>
      <c r="F171" s="27" t="s">
        <v>169</v>
      </c>
      <c r="G171" s="27"/>
      <c r="I171" s="27" t="s">
        <v>191</v>
      </c>
      <c r="J171" s="27" t="s">
        <v>190</v>
      </c>
      <c r="K171" s="10" t="s">
        <v>85</v>
      </c>
      <c r="L171" s="10" t="str">
        <f t="shared" si="4"/>
        <v>LA12676-5^Syndromes associated with hearing loss^LN</v>
      </c>
      <c r="T171" s="25"/>
      <c r="U171" s="25"/>
    </row>
    <row r="172" spans="1:22" ht="15" customHeight="1" x14ac:dyDescent="0.25">
      <c r="A172" s="10">
        <v>171</v>
      </c>
      <c r="B172" s="10" t="s">
        <v>166</v>
      </c>
      <c r="C172" s="19" t="s">
        <v>82</v>
      </c>
      <c r="D172" s="10" t="s">
        <v>167</v>
      </c>
      <c r="E172" s="27" t="s">
        <v>168</v>
      </c>
      <c r="F172" s="27" t="s">
        <v>169</v>
      </c>
      <c r="G172" s="27"/>
      <c r="I172" s="27" t="s">
        <v>193</v>
      </c>
      <c r="J172" s="27" t="s">
        <v>192</v>
      </c>
      <c r="K172" s="10" t="s">
        <v>85</v>
      </c>
      <c r="L172" s="10" t="str">
        <f t="shared" si="4"/>
        <v>LA12677-3^Neurodegenerative disorders^LN</v>
      </c>
      <c r="T172" s="25"/>
      <c r="U172" s="25"/>
    </row>
    <row r="173" spans="1:22" ht="15" customHeight="1" x14ac:dyDescent="0.25">
      <c r="A173" s="10">
        <v>172</v>
      </c>
      <c r="B173" s="10" t="s">
        <v>166</v>
      </c>
      <c r="C173" s="19" t="s">
        <v>82</v>
      </c>
      <c r="D173" s="10" t="s">
        <v>167</v>
      </c>
      <c r="E173" s="27" t="s">
        <v>168</v>
      </c>
      <c r="F173" s="27" t="s">
        <v>169</v>
      </c>
      <c r="G173" s="27"/>
      <c r="I173" s="27" t="s">
        <v>195</v>
      </c>
      <c r="J173" s="27" t="s">
        <v>194</v>
      </c>
      <c r="K173" s="10" t="s">
        <v>85</v>
      </c>
      <c r="L173" s="10" t="str">
        <f t="shared" si="4"/>
        <v>LA12678-1^Postnatal infections^LN</v>
      </c>
      <c r="T173" s="25"/>
      <c r="U173" s="25"/>
    </row>
    <row r="174" spans="1:22" ht="15" customHeight="1" x14ac:dyDescent="0.25">
      <c r="A174" s="10">
        <v>173</v>
      </c>
      <c r="B174" s="10" t="s">
        <v>166</v>
      </c>
      <c r="C174" s="19" t="s">
        <v>82</v>
      </c>
      <c r="D174" s="10" t="s">
        <v>167</v>
      </c>
      <c r="E174" s="27" t="s">
        <v>168</v>
      </c>
      <c r="F174" s="27" t="s">
        <v>169</v>
      </c>
      <c r="G174" s="27"/>
      <c r="I174" s="27" t="s">
        <v>197</v>
      </c>
      <c r="J174" s="27" t="s">
        <v>196</v>
      </c>
      <c r="K174" s="10" t="s">
        <v>85</v>
      </c>
      <c r="L174" s="10" t="str">
        <f t="shared" si="4"/>
        <v>LA12679-9^Head trauma^LN</v>
      </c>
      <c r="T174" s="25"/>
      <c r="U174" s="25"/>
    </row>
    <row r="175" spans="1:22" ht="15" customHeight="1" x14ac:dyDescent="0.25">
      <c r="A175" s="10">
        <v>174</v>
      </c>
      <c r="B175" s="10" t="s">
        <v>166</v>
      </c>
      <c r="C175" s="19" t="s">
        <v>82</v>
      </c>
      <c r="D175" s="10" t="s">
        <v>167</v>
      </c>
      <c r="E175" s="27" t="s">
        <v>168</v>
      </c>
      <c r="F175" s="27" t="s">
        <v>169</v>
      </c>
      <c r="G175" s="27"/>
      <c r="I175" s="27" t="s">
        <v>189</v>
      </c>
      <c r="J175" s="27" t="s">
        <v>188</v>
      </c>
      <c r="K175" s="10" t="s">
        <v>85</v>
      </c>
      <c r="L175" s="10" t="str">
        <f t="shared" si="4"/>
        <v>LA12681-5^Physical findings of syndromes that include hearing loss^LN</v>
      </c>
      <c r="T175" s="25"/>
      <c r="U175" s="25"/>
    </row>
    <row r="176" spans="1:22" ht="15" customHeight="1" x14ac:dyDescent="0.25">
      <c r="A176" s="10">
        <v>175</v>
      </c>
      <c r="B176" s="10" t="s">
        <v>166</v>
      </c>
      <c r="C176" s="19" t="s">
        <v>82</v>
      </c>
      <c r="D176" s="10" t="s">
        <v>167</v>
      </c>
      <c r="E176" s="27" t="s">
        <v>168</v>
      </c>
      <c r="F176" s="27" t="s">
        <v>169</v>
      </c>
      <c r="G176" s="27" t="s">
        <v>113</v>
      </c>
      <c r="H176" s="20"/>
      <c r="I176" s="27" t="s">
        <v>45</v>
      </c>
      <c r="J176" s="27" t="s">
        <v>46</v>
      </c>
      <c r="K176" s="10" t="s">
        <v>85</v>
      </c>
      <c r="L176" s="10" t="str">
        <f t="shared" si="4"/>
        <v>LA137-2^None^LN</v>
      </c>
      <c r="M176" s="10"/>
      <c r="N176" s="22"/>
      <c r="O176" s="22"/>
      <c r="P176" s="22"/>
      <c r="T176" s="25"/>
      <c r="U176" s="25"/>
    </row>
    <row r="177" spans="1:21" ht="15" customHeight="1" x14ac:dyDescent="0.25">
      <c r="A177" s="10">
        <v>176</v>
      </c>
      <c r="B177" s="10" t="s">
        <v>166</v>
      </c>
      <c r="C177" s="19" t="s">
        <v>82</v>
      </c>
      <c r="D177" s="10" t="s">
        <v>167</v>
      </c>
      <c r="E177" s="27" t="s">
        <v>168</v>
      </c>
      <c r="F177" s="27" t="s">
        <v>169</v>
      </c>
      <c r="G177" s="27"/>
      <c r="I177" s="27" t="s">
        <v>199</v>
      </c>
      <c r="J177" s="27" t="s">
        <v>198</v>
      </c>
      <c r="K177" s="10" t="s">
        <v>85</v>
      </c>
      <c r="L177" s="10" t="str">
        <f t="shared" si="4"/>
        <v>LA6172-6^Chemotherapy    ^LN</v>
      </c>
      <c r="T177" s="25"/>
      <c r="U177" s="25"/>
    </row>
    <row r="178" spans="1:21" ht="15" customHeight="1" x14ac:dyDescent="0.25">
      <c r="A178" s="10">
        <v>177</v>
      </c>
      <c r="B178" s="9" t="s">
        <v>674</v>
      </c>
      <c r="C178" s="19" t="s">
        <v>82</v>
      </c>
      <c r="D178" s="9" t="s">
        <v>675</v>
      </c>
      <c r="E178" s="9" t="s">
        <v>676</v>
      </c>
      <c r="F178" s="9" t="s">
        <v>675</v>
      </c>
      <c r="I178" s="9" t="s">
        <v>955</v>
      </c>
      <c r="J178" s="9" t="s">
        <v>677</v>
      </c>
      <c r="K178" s="9" t="s">
        <v>678</v>
      </c>
      <c r="L178" s="10" t="str">
        <f t="shared" si="4"/>
        <v>100^Segment sequence error^HL70357</v>
      </c>
      <c r="M178" s="9" t="s">
        <v>73</v>
      </c>
      <c r="O178" s="9" t="s">
        <v>328</v>
      </c>
      <c r="P178" s="9" t="s">
        <v>356</v>
      </c>
      <c r="T178" s="25"/>
      <c r="U178" s="25"/>
    </row>
    <row r="179" spans="1:21" ht="15" customHeight="1" x14ac:dyDescent="0.25">
      <c r="A179" s="10">
        <v>178</v>
      </c>
      <c r="B179" s="9" t="s">
        <v>674</v>
      </c>
      <c r="C179" s="19" t="s">
        <v>82</v>
      </c>
      <c r="D179" s="9" t="s">
        <v>675</v>
      </c>
      <c r="E179" s="9" t="s">
        <v>676</v>
      </c>
      <c r="F179" s="9" t="s">
        <v>675</v>
      </c>
      <c r="I179" s="9" t="s">
        <v>956</v>
      </c>
      <c r="J179" s="9" t="s">
        <v>679</v>
      </c>
      <c r="K179" s="9" t="s">
        <v>678</v>
      </c>
      <c r="L179" s="10" t="str">
        <f t="shared" ref="L179:L209" si="5">CONCATENATE(I179,"^",J179,"^",K179)</f>
        <v>101^Required field missing^HL70357</v>
      </c>
      <c r="M179" s="9" t="s">
        <v>73</v>
      </c>
      <c r="O179" s="9" t="s">
        <v>328</v>
      </c>
      <c r="P179" s="9" t="s">
        <v>356</v>
      </c>
      <c r="T179" s="25"/>
      <c r="U179" s="25"/>
    </row>
    <row r="180" spans="1:21" ht="15" customHeight="1" x14ac:dyDescent="0.25">
      <c r="A180" s="10">
        <v>179</v>
      </c>
      <c r="B180" s="9" t="s">
        <v>674</v>
      </c>
      <c r="C180" s="19" t="s">
        <v>82</v>
      </c>
      <c r="D180" s="9" t="s">
        <v>675</v>
      </c>
      <c r="E180" s="9" t="s">
        <v>676</v>
      </c>
      <c r="F180" s="9" t="s">
        <v>675</v>
      </c>
      <c r="I180" s="9" t="s">
        <v>957</v>
      </c>
      <c r="J180" s="9" t="s">
        <v>680</v>
      </c>
      <c r="K180" s="9" t="s">
        <v>678</v>
      </c>
      <c r="L180" s="10" t="str">
        <f t="shared" si="5"/>
        <v>102^Data type error^HL70357</v>
      </c>
      <c r="M180" s="9" t="s">
        <v>73</v>
      </c>
      <c r="O180" s="9" t="s">
        <v>325</v>
      </c>
      <c r="P180" s="9" t="s">
        <v>356</v>
      </c>
      <c r="T180" s="25"/>
      <c r="U180" s="25"/>
    </row>
    <row r="181" spans="1:21" ht="15" customHeight="1" x14ac:dyDescent="0.25">
      <c r="A181" s="10">
        <v>180</v>
      </c>
      <c r="B181" s="9" t="s">
        <v>674</v>
      </c>
      <c r="C181" s="19" t="s">
        <v>82</v>
      </c>
      <c r="D181" s="9" t="s">
        <v>675</v>
      </c>
      <c r="E181" s="9" t="s">
        <v>676</v>
      </c>
      <c r="F181" s="9" t="s">
        <v>675</v>
      </c>
      <c r="I181" s="9" t="s">
        <v>958</v>
      </c>
      <c r="J181" s="9" t="s">
        <v>681</v>
      </c>
      <c r="K181" s="9" t="s">
        <v>678</v>
      </c>
      <c r="L181" s="10" t="str">
        <f t="shared" si="5"/>
        <v>103^Table value not found^HL70357</v>
      </c>
      <c r="M181" s="9" t="s">
        <v>73</v>
      </c>
      <c r="O181" s="9" t="s">
        <v>325</v>
      </c>
      <c r="P181" s="9" t="s">
        <v>356</v>
      </c>
      <c r="T181" s="25"/>
      <c r="U181" s="25"/>
    </row>
    <row r="182" spans="1:21" ht="15" customHeight="1" x14ac:dyDescent="0.25">
      <c r="A182" s="10">
        <v>181</v>
      </c>
      <c r="B182" s="9" t="s">
        <v>674</v>
      </c>
      <c r="C182" s="19" t="s">
        <v>82</v>
      </c>
      <c r="D182" s="9" t="s">
        <v>675</v>
      </c>
      <c r="E182" s="9" t="s">
        <v>676</v>
      </c>
      <c r="F182" s="9" t="s">
        <v>675</v>
      </c>
      <c r="I182" s="9" t="s">
        <v>959</v>
      </c>
      <c r="J182" s="9" t="s">
        <v>682</v>
      </c>
      <c r="K182" s="9" t="s">
        <v>678</v>
      </c>
      <c r="L182" s="10" t="str">
        <f t="shared" si="5"/>
        <v>104^Value too long*^HL70357</v>
      </c>
      <c r="M182" s="9" t="s">
        <v>73</v>
      </c>
      <c r="O182" s="9" t="s">
        <v>325</v>
      </c>
      <c r="P182" s="9" t="s">
        <v>356</v>
      </c>
      <c r="T182" s="25"/>
      <c r="U182" s="25"/>
    </row>
    <row r="183" spans="1:21" ht="15" customHeight="1" x14ac:dyDescent="0.25">
      <c r="A183" s="10">
        <v>182</v>
      </c>
      <c r="B183" s="9" t="s">
        <v>674</v>
      </c>
      <c r="C183" s="19" t="s">
        <v>82</v>
      </c>
      <c r="D183" s="9" t="s">
        <v>675</v>
      </c>
      <c r="E183" s="9" t="s">
        <v>676</v>
      </c>
      <c r="F183" s="9" t="s">
        <v>675</v>
      </c>
      <c r="I183" s="9" t="s">
        <v>960</v>
      </c>
      <c r="J183" s="9" t="s">
        <v>683</v>
      </c>
      <c r="K183" s="9" t="s">
        <v>949</v>
      </c>
      <c r="L183" s="10" t="str">
        <f t="shared" si="5"/>
        <v>198^Cardinality Error^</v>
      </c>
      <c r="N183" s="9" t="s">
        <v>684</v>
      </c>
      <c r="O183" s="9" t="s">
        <v>328</v>
      </c>
      <c r="P183" s="9" t="s">
        <v>356</v>
      </c>
      <c r="T183" s="25"/>
      <c r="U183" s="25"/>
    </row>
    <row r="184" spans="1:21" ht="15" customHeight="1" x14ac:dyDescent="0.25">
      <c r="A184" s="10">
        <v>183</v>
      </c>
      <c r="B184" s="9" t="s">
        <v>674</v>
      </c>
      <c r="C184" s="19" t="s">
        <v>82</v>
      </c>
      <c r="D184" s="9" t="s">
        <v>675</v>
      </c>
      <c r="E184" s="9" t="s">
        <v>676</v>
      </c>
      <c r="F184" s="9" t="s">
        <v>675</v>
      </c>
      <c r="I184" s="9" t="s">
        <v>961</v>
      </c>
      <c r="J184" s="9" t="s">
        <v>685</v>
      </c>
      <c r="K184" s="9" t="s">
        <v>678</v>
      </c>
      <c r="L184" s="10" t="str">
        <f t="shared" si="5"/>
        <v>199^Other HL7 Error^HL70357</v>
      </c>
      <c r="M184" s="9" t="s">
        <v>73</v>
      </c>
      <c r="O184" s="9" t="s">
        <v>328</v>
      </c>
      <c r="P184" s="9" t="s">
        <v>356</v>
      </c>
      <c r="T184" s="25"/>
      <c r="U184" s="25"/>
    </row>
    <row r="185" spans="1:21" ht="15" customHeight="1" x14ac:dyDescent="0.25">
      <c r="A185" s="10">
        <v>184</v>
      </c>
      <c r="B185" s="9" t="s">
        <v>674</v>
      </c>
      <c r="C185" s="19" t="s">
        <v>82</v>
      </c>
      <c r="D185" s="9" t="s">
        <v>675</v>
      </c>
      <c r="E185" s="9" t="s">
        <v>676</v>
      </c>
      <c r="F185" s="9" t="s">
        <v>675</v>
      </c>
      <c r="I185" s="9" t="s">
        <v>962</v>
      </c>
      <c r="J185" s="9" t="s">
        <v>686</v>
      </c>
      <c r="K185" s="9" t="s">
        <v>678</v>
      </c>
      <c r="L185" s="10" t="str">
        <f t="shared" si="5"/>
        <v>200^Unsupported message type^HL70357</v>
      </c>
      <c r="M185" s="9" t="s">
        <v>73</v>
      </c>
      <c r="O185" s="9" t="s">
        <v>328</v>
      </c>
      <c r="P185" s="9" t="s">
        <v>356</v>
      </c>
      <c r="T185" s="25"/>
      <c r="U185" s="25"/>
    </row>
    <row r="186" spans="1:21" ht="15" customHeight="1" x14ac:dyDescent="0.25">
      <c r="A186" s="10">
        <v>185</v>
      </c>
      <c r="B186" s="9" t="s">
        <v>674</v>
      </c>
      <c r="C186" s="19" t="s">
        <v>82</v>
      </c>
      <c r="D186" s="9" t="s">
        <v>675</v>
      </c>
      <c r="E186" s="9" t="s">
        <v>676</v>
      </c>
      <c r="F186" s="9" t="s">
        <v>675</v>
      </c>
      <c r="I186" s="9" t="s">
        <v>963</v>
      </c>
      <c r="J186" s="9" t="s">
        <v>687</v>
      </c>
      <c r="K186" s="9" t="s">
        <v>678</v>
      </c>
      <c r="L186" s="10" t="str">
        <f t="shared" si="5"/>
        <v>201^Unsupported event code^HL70357</v>
      </c>
      <c r="M186" s="9" t="s">
        <v>73</v>
      </c>
      <c r="O186" s="9" t="s">
        <v>328</v>
      </c>
      <c r="P186" s="9" t="s">
        <v>356</v>
      </c>
      <c r="T186" s="25"/>
      <c r="U186" s="25"/>
    </row>
    <row r="187" spans="1:21" ht="15" customHeight="1" x14ac:dyDescent="0.25">
      <c r="A187" s="10">
        <v>186</v>
      </c>
      <c r="B187" s="9" t="s">
        <v>674</v>
      </c>
      <c r="C187" s="19" t="s">
        <v>82</v>
      </c>
      <c r="D187" s="9" t="s">
        <v>675</v>
      </c>
      <c r="E187" s="9" t="s">
        <v>676</v>
      </c>
      <c r="F187" s="9" t="s">
        <v>675</v>
      </c>
      <c r="I187" s="9" t="s">
        <v>964</v>
      </c>
      <c r="J187" s="9" t="s">
        <v>688</v>
      </c>
      <c r="K187" s="9" t="s">
        <v>678</v>
      </c>
      <c r="L187" s="10" t="str">
        <f t="shared" si="5"/>
        <v>202^Unsupported processing id^HL70357</v>
      </c>
      <c r="M187" s="9" t="s">
        <v>73</v>
      </c>
      <c r="O187" s="9" t="s">
        <v>328</v>
      </c>
      <c r="P187" s="9" t="s">
        <v>356</v>
      </c>
      <c r="T187" s="25"/>
      <c r="U187" s="25"/>
    </row>
    <row r="188" spans="1:21" ht="15" customHeight="1" x14ac:dyDescent="0.25">
      <c r="A188" s="10">
        <v>187</v>
      </c>
      <c r="B188" s="9" t="s">
        <v>674</v>
      </c>
      <c r="C188" s="19" t="s">
        <v>82</v>
      </c>
      <c r="D188" s="9" t="s">
        <v>675</v>
      </c>
      <c r="E188" s="9" t="s">
        <v>676</v>
      </c>
      <c r="F188" s="9" t="s">
        <v>675</v>
      </c>
      <c r="I188" s="9" t="s">
        <v>965</v>
      </c>
      <c r="J188" s="9" t="s">
        <v>689</v>
      </c>
      <c r="K188" s="9" t="s">
        <v>678</v>
      </c>
      <c r="L188" s="10" t="str">
        <f t="shared" si="5"/>
        <v>203^Unsupported version id^HL70357</v>
      </c>
      <c r="M188" s="9" t="s">
        <v>73</v>
      </c>
      <c r="O188" s="9" t="s">
        <v>328</v>
      </c>
      <c r="P188" s="9" t="s">
        <v>356</v>
      </c>
      <c r="T188" s="25"/>
      <c r="U188" s="25"/>
    </row>
    <row r="189" spans="1:21" ht="15" customHeight="1" x14ac:dyDescent="0.25">
      <c r="A189" s="10">
        <v>188</v>
      </c>
      <c r="B189" s="9" t="s">
        <v>674</v>
      </c>
      <c r="C189" s="19" t="s">
        <v>82</v>
      </c>
      <c r="D189" s="9" t="s">
        <v>675</v>
      </c>
      <c r="E189" s="9" t="s">
        <v>676</v>
      </c>
      <c r="F189" s="9" t="s">
        <v>675</v>
      </c>
      <c r="I189" s="9" t="s">
        <v>966</v>
      </c>
      <c r="J189" s="9" t="s">
        <v>690</v>
      </c>
      <c r="K189" s="9" t="s">
        <v>949</v>
      </c>
      <c r="L189" s="10" t="str">
        <f t="shared" si="5"/>
        <v>298^Cardinality Rejection^</v>
      </c>
      <c r="N189" s="9" t="s">
        <v>691</v>
      </c>
      <c r="O189" s="9" t="s">
        <v>328</v>
      </c>
      <c r="P189" s="9" t="s">
        <v>356</v>
      </c>
      <c r="T189" s="25"/>
      <c r="U189" s="25"/>
    </row>
    <row r="190" spans="1:21" ht="15" customHeight="1" x14ac:dyDescent="0.25">
      <c r="A190" s="10">
        <v>189</v>
      </c>
      <c r="B190" s="9" t="s">
        <v>674</v>
      </c>
      <c r="C190" s="19" t="s">
        <v>82</v>
      </c>
      <c r="D190" s="9" t="s">
        <v>675</v>
      </c>
      <c r="E190" s="9" t="s">
        <v>676</v>
      </c>
      <c r="F190" s="9" t="s">
        <v>675</v>
      </c>
      <c r="I190" s="9" t="s">
        <v>967</v>
      </c>
      <c r="J190" s="9" t="s">
        <v>692</v>
      </c>
      <c r="K190" s="9" t="s">
        <v>949</v>
      </c>
      <c r="L190" s="10" t="str">
        <f t="shared" si="5"/>
        <v>299^Other HL7 Rejection^</v>
      </c>
      <c r="N190" s="9" t="s">
        <v>693</v>
      </c>
      <c r="O190" s="9" t="s">
        <v>328</v>
      </c>
      <c r="P190" s="9" t="s">
        <v>356</v>
      </c>
      <c r="T190" s="25"/>
      <c r="U190" s="25"/>
    </row>
    <row r="191" spans="1:21" ht="15" customHeight="1" x14ac:dyDescent="0.25">
      <c r="A191" s="10">
        <v>190</v>
      </c>
      <c r="B191" s="9" t="s">
        <v>674</v>
      </c>
      <c r="C191" s="19" t="s">
        <v>82</v>
      </c>
      <c r="D191" s="9" t="s">
        <v>675</v>
      </c>
      <c r="E191" s="9" t="s">
        <v>676</v>
      </c>
      <c r="F191" s="9" t="s">
        <v>675</v>
      </c>
      <c r="I191" s="9" t="s">
        <v>968</v>
      </c>
      <c r="J191" s="9" t="s">
        <v>694</v>
      </c>
      <c r="K191" s="9" t="s">
        <v>949</v>
      </c>
      <c r="L191" s="10" t="str">
        <f t="shared" si="5"/>
        <v>999^Application error^</v>
      </c>
      <c r="N191" s="9" t="s">
        <v>695</v>
      </c>
      <c r="O191" s="9" t="s">
        <v>328</v>
      </c>
      <c r="P191" s="9" t="s">
        <v>356</v>
      </c>
      <c r="T191" s="25"/>
      <c r="U191" s="25"/>
    </row>
    <row r="192" spans="1:21" ht="15" customHeight="1" x14ac:dyDescent="0.25">
      <c r="A192" s="10">
        <v>191</v>
      </c>
      <c r="B192" s="10" t="s">
        <v>7</v>
      </c>
      <c r="C192" s="19" t="s">
        <v>82</v>
      </c>
      <c r="D192" s="10" t="s">
        <v>8</v>
      </c>
      <c r="E192" s="9" t="s">
        <v>111</v>
      </c>
      <c r="F192" s="9" t="s">
        <v>112</v>
      </c>
      <c r="G192" s="9" t="s">
        <v>114</v>
      </c>
      <c r="I192" s="9" t="s">
        <v>50</v>
      </c>
      <c r="J192" s="9" t="s">
        <v>1568</v>
      </c>
      <c r="K192" s="10" t="s">
        <v>85</v>
      </c>
      <c r="L192" s="10" t="str">
        <f t="shared" si="5"/>
        <v>LA12417-4^Any blood product transfusion (including ECLS/ECMO)^LN</v>
      </c>
      <c r="T192" s="25"/>
      <c r="U192" s="25"/>
    </row>
    <row r="193" spans="1:21" ht="15" customHeight="1" x14ac:dyDescent="0.25">
      <c r="A193" s="10">
        <v>192</v>
      </c>
      <c r="B193" s="10" t="s">
        <v>7</v>
      </c>
      <c r="C193" s="19" t="s">
        <v>82</v>
      </c>
      <c r="D193" s="10" t="s">
        <v>8</v>
      </c>
      <c r="E193" s="9" t="s">
        <v>111</v>
      </c>
      <c r="F193" s="9" t="s">
        <v>112</v>
      </c>
      <c r="G193" s="9" t="s">
        <v>114</v>
      </c>
      <c r="I193" s="9" t="s">
        <v>47</v>
      </c>
      <c r="J193" s="9" t="s">
        <v>1565</v>
      </c>
      <c r="K193" s="10" t="s">
        <v>85</v>
      </c>
      <c r="L193" s="10" t="str">
        <f t="shared" si="5"/>
        <v>LA12419-0^Infant in NICU at time of specimen collection^LN</v>
      </c>
      <c r="T193" s="25"/>
      <c r="U193" s="25"/>
    </row>
    <row r="194" spans="1:21" ht="15" customHeight="1" x14ac:dyDescent="0.25">
      <c r="A194" s="10">
        <v>193</v>
      </c>
      <c r="B194" s="10" t="s">
        <v>7</v>
      </c>
      <c r="C194" s="19" t="s">
        <v>82</v>
      </c>
      <c r="D194" s="10" t="s">
        <v>8</v>
      </c>
      <c r="E194" s="9" t="s">
        <v>111</v>
      </c>
      <c r="F194" s="9" t="s">
        <v>112</v>
      </c>
      <c r="G194" s="9" t="s">
        <v>114</v>
      </c>
      <c r="I194" s="9" t="s">
        <v>63</v>
      </c>
      <c r="J194" s="9" t="s">
        <v>1581</v>
      </c>
      <c r="K194" s="10" t="s">
        <v>85</v>
      </c>
      <c r="L194" s="10" t="str">
        <f t="shared" si="5"/>
        <v>LA12420-8^Systemic antibiotics before newborn screening^LN</v>
      </c>
      <c r="T194" s="25"/>
      <c r="U194" s="25"/>
    </row>
    <row r="195" spans="1:21" ht="15" customHeight="1" x14ac:dyDescent="0.25">
      <c r="A195" s="10">
        <v>194</v>
      </c>
      <c r="B195" s="10" t="s">
        <v>7</v>
      </c>
      <c r="C195" s="19" t="s">
        <v>82</v>
      </c>
      <c r="D195" s="10" t="s">
        <v>8</v>
      </c>
      <c r="E195" s="9" t="s">
        <v>111</v>
      </c>
      <c r="F195" s="9" t="s">
        <v>112</v>
      </c>
      <c r="G195" s="9" t="s">
        <v>113</v>
      </c>
      <c r="I195" s="9" t="s">
        <v>45</v>
      </c>
      <c r="J195" s="9" t="s">
        <v>46</v>
      </c>
      <c r="K195" s="10" t="s">
        <v>85</v>
      </c>
      <c r="L195" s="10" t="str">
        <f t="shared" si="5"/>
        <v>LA137-2^None^LN</v>
      </c>
      <c r="T195" s="25"/>
      <c r="U195" s="25"/>
    </row>
    <row r="196" spans="1:21" ht="15" customHeight="1" x14ac:dyDescent="0.25">
      <c r="A196" s="10">
        <v>195</v>
      </c>
      <c r="B196" s="10" t="s">
        <v>7</v>
      </c>
      <c r="C196" s="19" t="s">
        <v>82</v>
      </c>
      <c r="D196" s="10" t="s">
        <v>8</v>
      </c>
      <c r="E196" s="9" t="s">
        <v>111</v>
      </c>
      <c r="F196" s="9" t="s">
        <v>112</v>
      </c>
      <c r="G196" s="9" t="s">
        <v>114</v>
      </c>
      <c r="I196" s="9" t="s">
        <v>51</v>
      </c>
      <c r="J196" s="9" t="s">
        <v>1569</v>
      </c>
      <c r="K196" s="10" t="s">
        <v>85</v>
      </c>
      <c r="L196" s="10" t="str">
        <f t="shared" si="5"/>
        <v>LA16923-7^Dopamine^LN</v>
      </c>
      <c r="T196" s="25"/>
      <c r="U196" s="25"/>
    </row>
    <row r="197" spans="1:21" ht="15" customHeight="1" x14ac:dyDescent="0.25">
      <c r="A197" s="10">
        <v>196</v>
      </c>
      <c r="B197" s="10" t="s">
        <v>7</v>
      </c>
      <c r="C197" s="19" t="s">
        <v>82</v>
      </c>
      <c r="D197" s="10" t="s">
        <v>8</v>
      </c>
      <c r="E197" s="9" t="s">
        <v>111</v>
      </c>
      <c r="F197" s="9" t="s">
        <v>112</v>
      </c>
      <c r="G197" s="9" t="s">
        <v>114</v>
      </c>
      <c r="I197" s="9" t="s">
        <v>52</v>
      </c>
      <c r="J197" s="9" t="s">
        <v>1570</v>
      </c>
      <c r="K197" s="10" t="s">
        <v>85</v>
      </c>
      <c r="L197" s="10" t="str">
        <f t="shared" si="5"/>
        <v>LA16924-5^Topical iodine^LN</v>
      </c>
      <c r="T197" s="25"/>
      <c r="U197" s="25"/>
    </row>
    <row r="198" spans="1:21" ht="15" customHeight="1" x14ac:dyDescent="0.25">
      <c r="A198" s="10">
        <v>197</v>
      </c>
      <c r="B198" s="10" t="s">
        <v>7</v>
      </c>
      <c r="C198" s="19" t="s">
        <v>82</v>
      </c>
      <c r="D198" s="10" t="s">
        <v>8</v>
      </c>
      <c r="E198" s="9" t="s">
        <v>111</v>
      </c>
      <c r="F198" s="9" t="s">
        <v>112</v>
      </c>
      <c r="G198" s="9" t="s">
        <v>114</v>
      </c>
      <c r="I198" s="9" t="s">
        <v>62</v>
      </c>
      <c r="J198" s="9" t="s">
        <v>1580</v>
      </c>
      <c r="K198" s="10" t="s">
        <v>85</v>
      </c>
      <c r="L198" s="10" t="str">
        <f t="shared" si="5"/>
        <v>LA16925-2^Parenteral steroid treatment^LN</v>
      </c>
      <c r="T198" s="25"/>
      <c r="U198" s="25"/>
    </row>
    <row r="199" spans="1:21" ht="15" customHeight="1" x14ac:dyDescent="0.25">
      <c r="A199" s="10">
        <v>198</v>
      </c>
      <c r="B199" s="10" t="s">
        <v>7</v>
      </c>
      <c r="C199" s="19" t="s">
        <v>82</v>
      </c>
      <c r="D199" s="10" t="s">
        <v>8</v>
      </c>
      <c r="E199" s="9" t="s">
        <v>111</v>
      </c>
      <c r="F199" s="9" t="s">
        <v>112</v>
      </c>
      <c r="G199" s="9" t="s">
        <v>114</v>
      </c>
      <c r="I199" s="9" t="s">
        <v>64</v>
      </c>
      <c r="J199" s="9" t="s">
        <v>1582</v>
      </c>
      <c r="K199" s="10" t="s">
        <v>85</v>
      </c>
      <c r="L199" s="10" t="str">
        <f t="shared" si="5"/>
        <v>LA16927-8^Meconium ileus or other bowel obstruction^LN</v>
      </c>
      <c r="T199" s="25"/>
      <c r="U199" s="25"/>
    </row>
    <row r="200" spans="1:21" ht="15" customHeight="1" x14ac:dyDescent="0.25">
      <c r="A200" s="10">
        <v>199</v>
      </c>
      <c r="B200" s="10" t="s">
        <v>7</v>
      </c>
      <c r="C200" s="19" t="s">
        <v>82</v>
      </c>
      <c r="D200" s="10" t="s">
        <v>8</v>
      </c>
      <c r="E200" s="9" t="s">
        <v>111</v>
      </c>
      <c r="F200" s="9" t="s">
        <v>112</v>
      </c>
      <c r="G200" s="9" t="s">
        <v>114</v>
      </c>
      <c r="I200" s="9" t="s">
        <v>48</v>
      </c>
      <c r="J200" s="9" t="s">
        <v>1566</v>
      </c>
      <c r="K200" s="10" t="s">
        <v>85</v>
      </c>
      <c r="L200" s="10" t="str">
        <f t="shared" si="5"/>
        <v>LA25801-4^Infant in special care setting (other than ICU) at time of specimen collection^LN</v>
      </c>
    </row>
    <row r="201" spans="1:21" ht="15" customHeight="1" x14ac:dyDescent="0.25">
      <c r="A201" s="10">
        <v>200</v>
      </c>
      <c r="B201" s="10" t="s">
        <v>7</v>
      </c>
      <c r="C201" s="19" t="s">
        <v>82</v>
      </c>
      <c r="D201" s="10" t="s">
        <v>8</v>
      </c>
      <c r="E201" s="9" t="s">
        <v>111</v>
      </c>
      <c r="F201" s="9" t="s">
        <v>112</v>
      </c>
      <c r="G201" s="9" t="s">
        <v>114</v>
      </c>
      <c r="I201" s="9" t="s">
        <v>49</v>
      </c>
      <c r="J201" s="9" t="s">
        <v>1567</v>
      </c>
      <c r="K201" s="10" t="s">
        <v>85</v>
      </c>
      <c r="L201" s="10" t="str">
        <f t="shared" si="5"/>
        <v>LA25802-2^Preterm/Low birth weight (LBW)^LN</v>
      </c>
    </row>
    <row r="202" spans="1:21" ht="15" customHeight="1" x14ac:dyDescent="0.25">
      <c r="A202" s="10">
        <v>201</v>
      </c>
      <c r="B202" s="10" t="s">
        <v>7</v>
      </c>
      <c r="C202" s="19" t="s">
        <v>82</v>
      </c>
      <c r="D202" s="10" t="s">
        <v>8</v>
      </c>
      <c r="E202" s="9" t="s">
        <v>111</v>
      </c>
      <c r="F202" s="9" t="s">
        <v>112</v>
      </c>
      <c r="G202" s="9" t="s">
        <v>114</v>
      </c>
      <c r="I202" s="9" t="s">
        <v>53</v>
      </c>
      <c r="J202" s="9" t="s">
        <v>1571</v>
      </c>
      <c r="K202" s="10" t="s">
        <v>85</v>
      </c>
      <c r="L202" s="10" t="str">
        <f t="shared" si="5"/>
        <v>LA25803-0^Acute illness^LN</v>
      </c>
    </row>
    <row r="203" spans="1:21" ht="15" customHeight="1" x14ac:dyDescent="0.25">
      <c r="A203" s="10">
        <v>202</v>
      </c>
      <c r="B203" s="10" t="s">
        <v>7</v>
      </c>
      <c r="C203" s="19" t="s">
        <v>82</v>
      </c>
      <c r="D203" s="10" t="s">
        <v>8</v>
      </c>
      <c r="E203" s="9" t="s">
        <v>111</v>
      </c>
      <c r="F203" s="9" t="s">
        <v>112</v>
      </c>
      <c r="G203" s="9" t="s">
        <v>114</v>
      </c>
      <c r="I203" s="9" t="s">
        <v>54</v>
      </c>
      <c r="J203" s="9" t="s">
        <v>1572</v>
      </c>
      <c r="K203" s="10" t="s">
        <v>85</v>
      </c>
      <c r="L203" s="10" t="str">
        <f t="shared" si="5"/>
        <v>LA25804-8^Hypothyroxinemia of preterm birth^LN</v>
      </c>
    </row>
    <row r="204" spans="1:21" ht="15" customHeight="1" x14ac:dyDescent="0.25">
      <c r="A204" s="10">
        <v>203</v>
      </c>
      <c r="B204" s="10" t="s">
        <v>7</v>
      </c>
      <c r="C204" s="19" t="s">
        <v>82</v>
      </c>
      <c r="D204" s="10" t="s">
        <v>8</v>
      </c>
      <c r="E204" s="9" t="s">
        <v>111</v>
      </c>
      <c r="F204" s="9" t="s">
        <v>112</v>
      </c>
      <c r="G204" s="9" t="s">
        <v>114</v>
      </c>
      <c r="I204" s="9" t="s">
        <v>56</v>
      </c>
      <c r="J204" s="9" t="s">
        <v>1574</v>
      </c>
      <c r="K204" s="10" t="s">
        <v>85</v>
      </c>
      <c r="L204" s="10" t="str">
        <f t="shared" si="5"/>
        <v>LA25805-5^Immature hypothalamic/pituitary axis^LN</v>
      </c>
    </row>
    <row r="205" spans="1:21" ht="15" customHeight="1" x14ac:dyDescent="0.25">
      <c r="A205" s="10">
        <v>204</v>
      </c>
      <c r="B205" s="10" t="s">
        <v>7</v>
      </c>
      <c r="C205" s="19" t="s">
        <v>82</v>
      </c>
      <c r="D205" s="10" t="s">
        <v>8</v>
      </c>
      <c r="E205" s="9" t="s">
        <v>111</v>
      </c>
      <c r="F205" s="9" t="s">
        <v>112</v>
      </c>
      <c r="G205" s="9" t="s">
        <v>114</v>
      </c>
      <c r="I205" s="9" t="s">
        <v>57</v>
      </c>
      <c r="J205" s="9" t="s">
        <v>1575</v>
      </c>
      <c r="K205" s="10" t="s">
        <v>85</v>
      </c>
      <c r="L205" s="10" t="str">
        <f t="shared" si="5"/>
        <v>LA25806-3^Immature liver enzymes^LN</v>
      </c>
    </row>
    <row r="206" spans="1:21" ht="15" customHeight="1" x14ac:dyDescent="0.25">
      <c r="A206" s="10">
        <v>205</v>
      </c>
      <c r="B206" s="10" t="s">
        <v>7</v>
      </c>
      <c r="C206" s="19" t="s">
        <v>82</v>
      </c>
      <c r="D206" s="10" t="s">
        <v>8</v>
      </c>
      <c r="E206" s="9" t="s">
        <v>111</v>
      </c>
      <c r="F206" s="9" t="s">
        <v>112</v>
      </c>
      <c r="G206" s="9" t="s">
        <v>114</v>
      </c>
      <c r="I206" s="9" t="s">
        <v>58</v>
      </c>
      <c r="J206" s="9" t="s">
        <v>1576</v>
      </c>
      <c r="K206" s="10" t="s">
        <v>85</v>
      </c>
      <c r="L206" s="10" t="str">
        <f t="shared" si="5"/>
        <v>LA25807-1^Immature renal system^LN</v>
      </c>
    </row>
    <row r="207" spans="1:21" ht="15" customHeight="1" x14ac:dyDescent="0.25">
      <c r="A207" s="10">
        <v>206</v>
      </c>
      <c r="B207" s="10" t="s">
        <v>7</v>
      </c>
      <c r="C207" s="19" t="s">
        <v>82</v>
      </c>
      <c r="D207" s="10" t="s">
        <v>8</v>
      </c>
      <c r="E207" s="9" t="s">
        <v>111</v>
      </c>
      <c r="F207" s="9" t="s">
        <v>112</v>
      </c>
      <c r="G207" s="9" t="s">
        <v>114</v>
      </c>
      <c r="I207" s="9" t="s">
        <v>66</v>
      </c>
      <c r="J207" s="9" t="s">
        <v>1584</v>
      </c>
      <c r="K207" s="10" t="s">
        <v>85</v>
      </c>
      <c r="L207" s="10" t="str">
        <f t="shared" si="5"/>
        <v>LA25808-9^Immunosuppressive therapy of baby or mother^LN</v>
      </c>
    </row>
    <row r="208" spans="1:21" ht="15" customHeight="1" x14ac:dyDescent="0.25">
      <c r="A208" s="10">
        <v>207</v>
      </c>
      <c r="B208" s="10" t="s">
        <v>7</v>
      </c>
      <c r="C208" s="19" t="s">
        <v>82</v>
      </c>
      <c r="D208" s="10" t="s">
        <v>8</v>
      </c>
      <c r="E208" s="9" t="s">
        <v>111</v>
      </c>
      <c r="F208" s="9" t="s">
        <v>112</v>
      </c>
      <c r="G208" s="9" t="s">
        <v>114</v>
      </c>
      <c r="I208" s="9" t="s">
        <v>59</v>
      </c>
      <c r="J208" s="9" t="s">
        <v>1577</v>
      </c>
      <c r="K208" s="10" t="s">
        <v>85</v>
      </c>
      <c r="L208" s="10" t="str">
        <f t="shared" si="5"/>
        <v>LA25809-7^Iodine deficiency^LN</v>
      </c>
    </row>
    <row r="209" spans="1:16" ht="15" customHeight="1" x14ac:dyDescent="0.25">
      <c r="A209" s="10">
        <v>208</v>
      </c>
      <c r="B209" s="10" t="s">
        <v>7</v>
      </c>
      <c r="C209" s="19" t="s">
        <v>82</v>
      </c>
      <c r="D209" s="10" t="s">
        <v>8</v>
      </c>
      <c r="E209" s="9" t="s">
        <v>111</v>
      </c>
      <c r="F209" s="9" t="s">
        <v>112</v>
      </c>
      <c r="G209" s="9" t="s">
        <v>114</v>
      </c>
      <c r="I209" s="9" t="s">
        <v>60</v>
      </c>
      <c r="J209" s="9" t="s">
        <v>1578</v>
      </c>
      <c r="K209" s="10" t="s">
        <v>85</v>
      </c>
      <c r="L209" s="10" t="str">
        <f t="shared" si="5"/>
        <v>LA25810-5^Liver disease^LN</v>
      </c>
    </row>
    <row r="210" spans="1:16" ht="15" customHeight="1" x14ac:dyDescent="0.25">
      <c r="A210" s="10">
        <v>209</v>
      </c>
      <c r="B210" s="10" t="s">
        <v>7</v>
      </c>
      <c r="C210" s="19" t="s">
        <v>82</v>
      </c>
      <c r="D210" s="10" t="s">
        <v>8</v>
      </c>
      <c r="E210" s="9" t="s">
        <v>111</v>
      </c>
      <c r="F210" s="9" t="s">
        <v>112</v>
      </c>
      <c r="G210" s="9" t="s">
        <v>114</v>
      </c>
      <c r="I210" s="9" t="s">
        <v>61</v>
      </c>
      <c r="J210" s="9" t="s">
        <v>1579</v>
      </c>
      <c r="K210" s="10" t="s">
        <v>85</v>
      </c>
      <c r="L210" s="10" t="str">
        <f t="shared" ref="L210:L241" si="6">CONCATENATE(I210,"^",J210,"^",K210)</f>
        <v>LA25811-3^Other conditions, such as biliary atresia, intestinal perforation, abdominal wall defects, septicemia, CMV, renal failure, T21, T18, T13^LN</v>
      </c>
    </row>
    <row r="211" spans="1:16" ht="15" customHeight="1" x14ac:dyDescent="0.25">
      <c r="A211" s="10">
        <v>210</v>
      </c>
      <c r="B211" s="10" t="s">
        <v>7</v>
      </c>
      <c r="C211" s="19" t="s">
        <v>82</v>
      </c>
      <c r="D211" s="10" t="s">
        <v>8</v>
      </c>
      <c r="E211" s="9" t="s">
        <v>111</v>
      </c>
      <c r="F211" s="9" t="s">
        <v>112</v>
      </c>
      <c r="G211" s="9" t="s">
        <v>114</v>
      </c>
      <c r="I211" s="9" t="s">
        <v>55</v>
      </c>
      <c r="J211" s="9" t="s">
        <v>1573</v>
      </c>
      <c r="K211" s="10" t="s">
        <v>85</v>
      </c>
      <c r="L211" s="10" t="str">
        <f t="shared" si="6"/>
        <v>LA25812-1^Significant hypoxia^LN</v>
      </c>
    </row>
    <row r="212" spans="1:16" ht="15" customHeight="1" x14ac:dyDescent="0.25">
      <c r="A212" s="10">
        <v>211</v>
      </c>
      <c r="B212" s="10" t="s">
        <v>7</v>
      </c>
      <c r="C212" s="19" t="s">
        <v>82</v>
      </c>
      <c r="D212" s="10" t="s">
        <v>8</v>
      </c>
      <c r="E212" s="9" t="s">
        <v>111</v>
      </c>
      <c r="F212" s="9" t="s">
        <v>112</v>
      </c>
      <c r="G212" s="9" t="s">
        <v>114</v>
      </c>
      <c r="I212" s="9" t="s">
        <v>68</v>
      </c>
      <c r="J212" s="9" t="s">
        <v>1586</v>
      </c>
      <c r="K212" s="10" t="s">
        <v>85</v>
      </c>
      <c r="L212" s="10" t="str">
        <f t="shared" si="6"/>
        <v>LA25813-9^Special lactose-free diet^LN</v>
      </c>
    </row>
    <row r="213" spans="1:16" ht="15" customHeight="1" x14ac:dyDescent="0.25">
      <c r="A213" s="10">
        <v>212</v>
      </c>
      <c r="B213" s="10" t="s">
        <v>7</v>
      </c>
      <c r="C213" s="19" t="s">
        <v>82</v>
      </c>
      <c r="D213" s="10" t="s">
        <v>8</v>
      </c>
      <c r="E213" s="9" t="s">
        <v>111</v>
      </c>
      <c r="F213" s="9" t="s">
        <v>112</v>
      </c>
      <c r="G213" s="9" t="s">
        <v>114</v>
      </c>
      <c r="I213" s="9" t="s">
        <v>69</v>
      </c>
      <c r="J213" s="9" t="s">
        <v>1587</v>
      </c>
      <c r="K213" s="10" t="s">
        <v>85</v>
      </c>
      <c r="L213" s="10" t="str">
        <f t="shared" si="6"/>
        <v>LA25814-7^Special low protein diet^LN</v>
      </c>
    </row>
    <row r="214" spans="1:16" ht="15" customHeight="1" x14ac:dyDescent="0.25">
      <c r="A214" s="10">
        <v>213</v>
      </c>
      <c r="B214" s="10" t="s">
        <v>7</v>
      </c>
      <c r="C214" s="19" t="s">
        <v>82</v>
      </c>
      <c r="D214" s="10" t="s">
        <v>8</v>
      </c>
      <c r="E214" s="9" t="s">
        <v>111</v>
      </c>
      <c r="F214" s="9" t="s">
        <v>112</v>
      </c>
      <c r="G214" s="9" t="s">
        <v>114</v>
      </c>
      <c r="I214" s="9" t="s">
        <v>65</v>
      </c>
      <c r="J214" s="9" t="s">
        <v>1583</v>
      </c>
      <c r="K214" s="10" t="s">
        <v>85</v>
      </c>
      <c r="L214" s="10" t="str">
        <f t="shared" si="6"/>
        <v>LA25815-4^Thoracic surgery involving thymectomy^LN</v>
      </c>
    </row>
    <row r="215" spans="1:16" ht="15" customHeight="1" x14ac:dyDescent="0.25">
      <c r="A215" s="10">
        <v>214</v>
      </c>
      <c r="B215" s="10" t="s">
        <v>7</v>
      </c>
      <c r="C215" s="19" t="s">
        <v>82</v>
      </c>
      <c r="D215" s="10" t="s">
        <v>8</v>
      </c>
      <c r="E215" s="9" t="s">
        <v>111</v>
      </c>
      <c r="F215" s="9" t="s">
        <v>112</v>
      </c>
      <c r="G215" s="9" t="s">
        <v>114</v>
      </c>
      <c r="I215" s="9" t="s">
        <v>67</v>
      </c>
      <c r="J215" s="9" t="s">
        <v>1585</v>
      </c>
      <c r="K215" s="10" t="s">
        <v>85</v>
      </c>
      <c r="L215" s="10" t="str">
        <f t="shared" si="6"/>
        <v>LA25816-2^Total parenteral nutrition (TPN) or similar feeding^LN</v>
      </c>
    </row>
    <row r="216" spans="1:16" ht="15" customHeight="1" x14ac:dyDescent="0.25">
      <c r="A216" s="10">
        <v>215</v>
      </c>
      <c r="B216" s="10" t="s">
        <v>7</v>
      </c>
      <c r="C216" s="19" t="s">
        <v>82</v>
      </c>
      <c r="D216" s="10" t="s">
        <v>8</v>
      </c>
      <c r="E216" s="9" t="s">
        <v>111</v>
      </c>
      <c r="F216" s="9" t="s">
        <v>112</v>
      </c>
      <c r="G216" s="9" t="s">
        <v>114</v>
      </c>
      <c r="I216" s="9" t="s">
        <v>18</v>
      </c>
      <c r="J216" s="9" t="s">
        <v>332</v>
      </c>
      <c r="K216" s="10" t="s">
        <v>85</v>
      </c>
      <c r="L216" s="10" t="str">
        <f t="shared" si="6"/>
        <v>LA46-8^Other^LN</v>
      </c>
    </row>
    <row r="217" spans="1:16" ht="15" customHeight="1" x14ac:dyDescent="0.25">
      <c r="A217" s="10">
        <v>216</v>
      </c>
      <c r="B217" s="9" t="s">
        <v>495</v>
      </c>
      <c r="C217" s="19" t="s">
        <v>82</v>
      </c>
      <c r="D217" s="9" t="s">
        <v>496</v>
      </c>
      <c r="E217" s="9" t="s">
        <v>497</v>
      </c>
      <c r="F217" s="9" t="s">
        <v>496</v>
      </c>
      <c r="I217" s="9" t="s">
        <v>498</v>
      </c>
      <c r="J217" s="9" t="s">
        <v>330</v>
      </c>
      <c r="K217" s="9" t="s">
        <v>499</v>
      </c>
      <c r="L217" s="10" t="str">
        <f t="shared" si="6"/>
        <v>NA^Not Applicable^HL70353</v>
      </c>
      <c r="M217" s="9" t="s">
        <v>73</v>
      </c>
      <c r="N217" s="9" t="s">
        <v>500</v>
      </c>
      <c r="O217" s="9" t="s">
        <v>328</v>
      </c>
      <c r="P217" s="19" t="s">
        <v>340</v>
      </c>
    </row>
    <row r="218" spans="1:16" ht="15" customHeight="1" x14ac:dyDescent="0.25">
      <c r="A218" s="10">
        <v>217</v>
      </c>
      <c r="B218" s="9" t="s">
        <v>483</v>
      </c>
      <c r="C218" s="19" t="s">
        <v>82</v>
      </c>
      <c r="D218" s="9" t="s">
        <v>484</v>
      </c>
      <c r="E218" s="9" t="s">
        <v>420</v>
      </c>
      <c r="F218" s="9" t="s">
        <v>484</v>
      </c>
      <c r="I218" s="9" t="s">
        <v>470</v>
      </c>
      <c r="J218" s="9" t="s">
        <v>471</v>
      </c>
      <c r="K218" s="9" t="s">
        <v>423</v>
      </c>
      <c r="L218" s="10" t="str">
        <f t="shared" si="6"/>
        <v>ASC^Associate^HL70063</v>
      </c>
      <c r="M218" s="9" t="s">
        <v>73</v>
      </c>
      <c r="O218" s="9" t="s">
        <v>325</v>
      </c>
      <c r="P218" s="19" t="s">
        <v>340</v>
      </c>
    </row>
    <row r="219" spans="1:16" ht="15" customHeight="1" x14ac:dyDescent="0.25">
      <c r="A219" s="10">
        <v>218</v>
      </c>
      <c r="B219" s="9" t="s">
        <v>483</v>
      </c>
      <c r="C219" s="19" t="s">
        <v>82</v>
      </c>
      <c r="D219" s="9" t="s">
        <v>484</v>
      </c>
      <c r="E219" s="9" t="s">
        <v>420</v>
      </c>
      <c r="F219" s="9" t="s">
        <v>484</v>
      </c>
      <c r="I219" s="9" t="s">
        <v>458</v>
      </c>
      <c r="J219" s="9" t="s">
        <v>459</v>
      </c>
      <c r="K219" s="9" t="s">
        <v>423</v>
      </c>
      <c r="L219" s="10" t="str">
        <f t="shared" si="6"/>
        <v>BRO^Brother^HL70063</v>
      </c>
      <c r="M219" s="9" t="s">
        <v>73</v>
      </c>
      <c r="O219" s="9" t="s">
        <v>325</v>
      </c>
      <c r="P219" s="19" t="s">
        <v>340</v>
      </c>
    </row>
    <row r="220" spans="1:16" ht="15" customHeight="1" x14ac:dyDescent="0.25">
      <c r="A220" s="10">
        <v>219</v>
      </c>
      <c r="B220" s="9" t="s">
        <v>483</v>
      </c>
      <c r="C220" s="19" t="s">
        <v>82</v>
      </c>
      <c r="D220" s="9" t="s">
        <v>484</v>
      </c>
      <c r="E220" s="9" t="s">
        <v>420</v>
      </c>
      <c r="F220" s="9" t="s">
        <v>484</v>
      </c>
      <c r="I220" s="9" t="s">
        <v>448</v>
      </c>
      <c r="J220" s="9" t="s">
        <v>449</v>
      </c>
      <c r="K220" s="9" t="s">
        <v>423</v>
      </c>
      <c r="L220" s="10" t="str">
        <f t="shared" si="6"/>
        <v>CGV^Care giver^HL70063</v>
      </c>
      <c r="M220" s="9" t="s">
        <v>73</v>
      </c>
      <c r="O220" s="9" t="s">
        <v>325</v>
      </c>
      <c r="P220" s="19" t="s">
        <v>340</v>
      </c>
    </row>
    <row r="221" spans="1:16" ht="15" customHeight="1" x14ac:dyDescent="0.25">
      <c r="A221" s="10">
        <v>220</v>
      </c>
      <c r="B221" s="9" t="s">
        <v>483</v>
      </c>
      <c r="C221" s="19" t="s">
        <v>82</v>
      </c>
      <c r="D221" s="9" t="s">
        <v>484</v>
      </c>
      <c r="E221" s="9" t="s">
        <v>420</v>
      </c>
      <c r="F221" s="9" t="s">
        <v>484</v>
      </c>
      <c r="I221" s="9" t="s">
        <v>428</v>
      </c>
      <c r="J221" s="9" t="s">
        <v>429</v>
      </c>
      <c r="K221" s="9" t="s">
        <v>423</v>
      </c>
      <c r="L221" s="10" t="str">
        <f t="shared" si="6"/>
        <v>CHD^Child^HL70063</v>
      </c>
      <c r="M221" s="9" t="s">
        <v>73</v>
      </c>
      <c r="O221" s="9" t="s">
        <v>325</v>
      </c>
      <c r="P221" s="19" t="s">
        <v>340</v>
      </c>
    </row>
    <row r="222" spans="1:16" ht="15" customHeight="1" x14ac:dyDescent="0.25">
      <c r="A222" s="10">
        <v>221</v>
      </c>
      <c r="B222" s="9" t="s">
        <v>483</v>
      </c>
      <c r="C222" s="19" t="s">
        <v>82</v>
      </c>
      <c r="D222" s="9" t="s">
        <v>484</v>
      </c>
      <c r="E222" s="9" t="s">
        <v>420</v>
      </c>
      <c r="F222" s="9" t="s">
        <v>484</v>
      </c>
      <c r="I222" s="9" t="s">
        <v>438</v>
      </c>
      <c r="J222" s="9" t="s">
        <v>439</v>
      </c>
      <c r="K222" s="9" t="s">
        <v>423</v>
      </c>
      <c r="L222" s="10" t="str">
        <f t="shared" si="6"/>
        <v>DEP^Handicapped dependent^HL70063</v>
      </c>
      <c r="M222" s="9" t="s">
        <v>73</v>
      </c>
      <c r="O222" s="9" t="s">
        <v>325</v>
      </c>
      <c r="P222" s="19" t="s">
        <v>340</v>
      </c>
    </row>
    <row r="223" spans="1:16" ht="15" customHeight="1" x14ac:dyDescent="0.25">
      <c r="A223" s="10">
        <v>222</v>
      </c>
      <c r="B223" s="9" t="s">
        <v>483</v>
      </c>
      <c r="C223" s="19" t="s">
        <v>82</v>
      </c>
      <c r="D223" s="9" t="s">
        <v>484</v>
      </c>
      <c r="E223" s="9" t="s">
        <v>420</v>
      </c>
      <c r="F223" s="9" t="s">
        <v>484</v>
      </c>
      <c r="I223" s="9" t="s">
        <v>426</v>
      </c>
      <c r="J223" s="9" t="s">
        <v>427</v>
      </c>
      <c r="K223" s="9" t="s">
        <v>423</v>
      </c>
      <c r="L223" s="10" t="str">
        <f t="shared" si="6"/>
        <v>DOM^Life partner^HL70063</v>
      </c>
      <c r="M223" s="9" t="s">
        <v>73</v>
      </c>
      <c r="O223" s="9" t="s">
        <v>325</v>
      </c>
      <c r="P223" s="19" t="s">
        <v>340</v>
      </c>
    </row>
    <row r="224" spans="1:16" ht="15" customHeight="1" x14ac:dyDescent="0.25">
      <c r="A224" s="10">
        <v>223</v>
      </c>
      <c r="B224" s="9" t="s">
        <v>483</v>
      </c>
      <c r="C224" s="19" t="s">
        <v>82</v>
      </c>
      <c r="D224" s="9" t="s">
        <v>484</v>
      </c>
      <c r="E224" s="9" t="s">
        <v>420</v>
      </c>
      <c r="F224" s="9" t="s">
        <v>484</v>
      </c>
      <c r="I224" s="9" t="s">
        <v>472</v>
      </c>
      <c r="J224" s="9" t="s">
        <v>473</v>
      </c>
      <c r="K224" s="9" t="s">
        <v>423</v>
      </c>
      <c r="L224" s="10" t="str">
        <f t="shared" si="6"/>
        <v>EMC^Emergency contact^HL70063</v>
      </c>
      <c r="M224" s="9" t="s">
        <v>73</v>
      </c>
      <c r="O224" s="9" t="s">
        <v>325</v>
      </c>
      <c r="P224" s="19" t="s">
        <v>340</v>
      </c>
    </row>
    <row r="225" spans="1:21" ht="15" customHeight="1" x14ac:dyDescent="0.25">
      <c r="A225" s="10">
        <v>224</v>
      </c>
      <c r="B225" s="9" t="s">
        <v>483</v>
      </c>
      <c r="C225" s="19" t="s">
        <v>82</v>
      </c>
      <c r="D225" s="9" t="s">
        <v>484</v>
      </c>
      <c r="E225" s="9" t="s">
        <v>420</v>
      </c>
      <c r="F225" s="9" t="s">
        <v>484</v>
      </c>
      <c r="I225" s="9" t="s">
        <v>466</v>
      </c>
      <c r="J225" s="9" t="s">
        <v>467</v>
      </c>
      <c r="K225" s="9" t="s">
        <v>423</v>
      </c>
      <c r="L225" s="10" t="str">
        <f t="shared" si="6"/>
        <v>EME^Employee^HL70063</v>
      </c>
      <c r="M225" s="9" t="s">
        <v>73</v>
      </c>
      <c r="O225" s="9" t="s">
        <v>325</v>
      </c>
      <c r="P225" s="19" t="s">
        <v>340</v>
      </c>
      <c r="T225" s="25"/>
      <c r="U225" s="25"/>
    </row>
    <row r="226" spans="1:21" ht="15" customHeight="1" x14ac:dyDescent="0.25">
      <c r="A226" s="10">
        <v>225</v>
      </c>
      <c r="B226" s="9" t="s">
        <v>483</v>
      </c>
      <c r="C226" s="19" t="s">
        <v>82</v>
      </c>
      <c r="D226" s="9" t="s">
        <v>484</v>
      </c>
      <c r="E226" s="9" t="s">
        <v>420</v>
      </c>
      <c r="F226" s="9" t="s">
        <v>484</v>
      </c>
      <c r="I226" s="9" t="s">
        <v>468</v>
      </c>
      <c r="J226" s="9" t="s">
        <v>469</v>
      </c>
      <c r="K226" s="9" t="s">
        <v>423</v>
      </c>
      <c r="L226" s="10" t="str">
        <f t="shared" si="6"/>
        <v>EMR^Employer^HL70063</v>
      </c>
      <c r="M226" s="9" t="s">
        <v>73</v>
      </c>
      <c r="O226" s="9" t="s">
        <v>325</v>
      </c>
      <c r="P226" s="19" t="s">
        <v>340</v>
      </c>
      <c r="T226" s="25"/>
      <c r="U226" s="25"/>
    </row>
    <row r="227" spans="1:21" ht="15" customHeight="1" x14ac:dyDescent="0.25">
      <c r="A227" s="10">
        <v>226</v>
      </c>
      <c r="B227" s="9" t="s">
        <v>483</v>
      </c>
      <c r="C227" s="19" t="s">
        <v>82</v>
      </c>
      <c r="D227" s="9" t="s">
        <v>484</v>
      </c>
      <c r="E227" s="9" t="s">
        <v>420</v>
      </c>
      <c r="F227" s="9" t="s">
        <v>484</v>
      </c>
      <c r="I227" s="9" t="s">
        <v>454</v>
      </c>
      <c r="J227" s="9" t="s">
        <v>455</v>
      </c>
      <c r="K227" s="9" t="s">
        <v>423</v>
      </c>
      <c r="L227" s="10" t="str">
        <f t="shared" si="6"/>
        <v>EXF^Extended family^HL70063</v>
      </c>
      <c r="M227" s="9" t="s">
        <v>73</v>
      </c>
      <c r="O227" s="9" t="s">
        <v>325</v>
      </c>
      <c r="P227" s="19" t="s">
        <v>340</v>
      </c>
      <c r="T227" s="25"/>
      <c r="U227" s="25"/>
    </row>
    <row r="228" spans="1:21" ht="15" customHeight="1" x14ac:dyDescent="0.25">
      <c r="A228" s="10">
        <v>227</v>
      </c>
      <c r="B228" s="9" t="s">
        <v>483</v>
      </c>
      <c r="C228" s="19" t="s">
        <v>82</v>
      </c>
      <c r="D228" s="9" t="s">
        <v>484</v>
      </c>
      <c r="E228" s="9" t="s">
        <v>420</v>
      </c>
      <c r="F228" s="9" t="s">
        <v>484</v>
      </c>
      <c r="I228" s="9" t="s">
        <v>436</v>
      </c>
      <c r="J228" s="9" t="s">
        <v>437</v>
      </c>
      <c r="K228" s="9" t="s">
        <v>423</v>
      </c>
      <c r="L228" s="10" t="str">
        <f t="shared" si="6"/>
        <v>FCH^Foster child^HL70063</v>
      </c>
      <c r="M228" s="9" t="s">
        <v>73</v>
      </c>
      <c r="O228" s="9" t="s">
        <v>325</v>
      </c>
      <c r="P228" s="19" t="s">
        <v>340</v>
      </c>
      <c r="T228" s="25"/>
      <c r="U228" s="25"/>
    </row>
    <row r="229" spans="1:21" ht="15" customHeight="1" x14ac:dyDescent="0.25">
      <c r="A229" s="10">
        <v>228</v>
      </c>
      <c r="B229" s="9" t="s">
        <v>483</v>
      </c>
      <c r="C229" s="19" t="s">
        <v>82</v>
      </c>
      <c r="D229" s="9" t="s">
        <v>484</v>
      </c>
      <c r="E229" s="9" t="s">
        <v>420</v>
      </c>
      <c r="F229" s="9" t="s">
        <v>484</v>
      </c>
      <c r="I229" s="9" t="s">
        <v>462</v>
      </c>
      <c r="J229" s="9" t="s">
        <v>463</v>
      </c>
      <c r="K229" s="9" t="s">
        <v>423</v>
      </c>
      <c r="L229" s="10" t="str">
        <f t="shared" si="6"/>
        <v>FND^Friend^HL70063</v>
      </c>
      <c r="M229" s="9" t="s">
        <v>73</v>
      </c>
      <c r="O229" s="9" t="s">
        <v>325</v>
      </c>
      <c r="P229" s="19" t="s">
        <v>340</v>
      </c>
      <c r="T229" s="25"/>
      <c r="U229" s="25"/>
    </row>
    <row r="230" spans="1:21" ht="15" customHeight="1" x14ac:dyDescent="0.25">
      <c r="A230" s="10">
        <v>229</v>
      </c>
      <c r="B230" s="9" t="s">
        <v>483</v>
      </c>
      <c r="C230" s="19" t="s">
        <v>82</v>
      </c>
      <c r="D230" s="9" t="s">
        <v>484</v>
      </c>
      <c r="E230" s="9" t="s">
        <v>420</v>
      </c>
      <c r="F230" s="9" t="s">
        <v>484</v>
      </c>
      <c r="I230" s="9" t="s">
        <v>446</v>
      </c>
      <c r="J230" s="9" t="s">
        <v>447</v>
      </c>
      <c r="K230" s="9" t="s">
        <v>423</v>
      </c>
      <c r="L230" s="10" t="str">
        <f t="shared" si="6"/>
        <v>FTH^Father^HL70063</v>
      </c>
      <c r="M230" s="9" t="s">
        <v>73</v>
      </c>
      <c r="O230" s="9" t="s">
        <v>325</v>
      </c>
      <c r="P230" s="19" t="s">
        <v>340</v>
      </c>
      <c r="T230" s="25"/>
      <c r="U230" s="25"/>
    </row>
    <row r="231" spans="1:21" ht="15" customHeight="1" x14ac:dyDescent="0.25">
      <c r="A231" s="10">
        <v>230</v>
      </c>
      <c r="B231" s="9" t="s">
        <v>483</v>
      </c>
      <c r="C231" s="19" t="s">
        <v>82</v>
      </c>
      <c r="D231" s="9" t="s">
        <v>484</v>
      </c>
      <c r="E231" s="9" t="s">
        <v>420</v>
      </c>
      <c r="F231" s="9" t="s">
        <v>484</v>
      </c>
      <c r="I231" s="9" t="s">
        <v>430</v>
      </c>
      <c r="J231" s="9" t="s">
        <v>431</v>
      </c>
      <c r="K231" s="9" t="s">
        <v>423</v>
      </c>
      <c r="L231" s="10" t="str">
        <f t="shared" si="6"/>
        <v>GCH^Grandchild^HL70063</v>
      </c>
      <c r="M231" s="9" t="s">
        <v>73</v>
      </c>
      <c r="O231" s="9" t="s">
        <v>325</v>
      </c>
      <c r="P231" s="19" t="s">
        <v>340</v>
      </c>
      <c r="T231" s="25"/>
      <c r="U231" s="25"/>
    </row>
    <row r="232" spans="1:21" ht="15" customHeight="1" x14ac:dyDescent="0.25">
      <c r="A232" s="10">
        <v>231</v>
      </c>
      <c r="B232" s="9" t="s">
        <v>483</v>
      </c>
      <c r="C232" s="19" t="s">
        <v>82</v>
      </c>
      <c r="D232" s="9" t="s">
        <v>484</v>
      </c>
      <c r="E232" s="9" t="s">
        <v>420</v>
      </c>
      <c r="F232" s="9" t="s">
        <v>484</v>
      </c>
      <c r="I232" s="9" t="s">
        <v>450</v>
      </c>
      <c r="J232" s="9" t="s">
        <v>451</v>
      </c>
      <c r="K232" s="9" t="s">
        <v>423</v>
      </c>
      <c r="L232" s="10" t="str">
        <f t="shared" si="6"/>
        <v>GRD^Guardian^HL70063</v>
      </c>
      <c r="M232" s="9" t="s">
        <v>73</v>
      </c>
      <c r="O232" s="9" t="s">
        <v>325</v>
      </c>
      <c r="P232" s="19" t="s">
        <v>340</v>
      </c>
      <c r="T232" s="25"/>
      <c r="U232" s="25"/>
    </row>
    <row r="233" spans="1:21" ht="15" customHeight="1" x14ac:dyDescent="0.25">
      <c r="A233" s="10">
        <v>232</v>
      </c>
      <c r="B233" s="9" t="s">
        <v>483</v>
      </c>
      <c r="C233" s="19" t="s">
        <v>82</v>
      </c>
      <c r="D233" s="9" t="s">
        <v>484</v>
      </c>
      <c r="E233" s="9" t="s">
        <v>420</v>
      </c>
      <c r="F233" s="9" t="s">
        <v>484</v>
      </c>
      <c r="I233" s="9" t="s">
        <v>452</v>
      </c>
      <c r="J233" s="9" t="s">
        <v>453</v>
      </c>
      <c r="K233" s="9" t="s">
        <v>423</v>
      </c>
      <c r="L233" s="10" t="str">
        <f t="shared" si="6"/>
        <v>GRP^Grandparent^HL70063</v>
      </c>
      <c r="M233" s="9" t="s">
        <v>73</v>
      </c>
      <c r="O233" s="9" t="s">
        <v>325</v>
      </c>
      <c r="P233" s="19" t="s">
        <v>340</v>
      </c>
      <c r="T233" s="25"/>
      <c r="U233" s="25"/>
    </row>
    <row r="234" spans="1:21" ht="15" customHeight="1" x14ac:dyDescent="0.25">
      <c r="A234" s="10">
        <v>233</v>
      </c>
      <c r="B234" s="9" t="s">
        <v>483</v>
      </c>
      <c r="C234" s="19" t="s">
        <v>82</v>
      </c>
      <c r="D234" s="9" t="s">
        <v>484</v>
      </c>
      <c r="E234" s="9" t="s">
        <v>420</v>
      </c>
      <c r="F234" s="9" t="s">
        <v>484</v>
      </c>
      <c r="I234" s="9" t="s">
        <v>478</v>
      </c>
      <c r="J234" s="9" t="s">
        <v>479</v>
      </c>
      <c r="K234" s="9" t="s">
        <v>423</v>
      </c>
      <c r="L234" s="10" t="str">
        <f t="shared" si="6"/>
        <v>MGR^Manager^HL70063</v>
      </c>
      <c r="M234" s="9" t="s">
        <v>73</v>
      </c>
      <c r="O234" s="9" t="s">
        <v>325</v>
      </c>
      <c r="P234" s="19" t="s">
        <v>340</v>
      </c>
      <c r="T234" s="25"/>
      <c r="U234" s="25"/>
    </row>
    <row r="235" spans="1:21" ht="15" customHeight="1" x14ac:dyDescent="0.25">
      <c r="A235" s="10">
        <v>234</v>
      </c>
      <c r="B235" s="9" t="s">
        <v>483</v>
      </c>
      <c r="C235" s="19" t="s">
        <v>82</v>
      </c>
      <c r="D235" s="9" t="s">
        <v>484</v>
      </c>
      <c r="E235" s="9" t="s">
        <v>420</v>
      </c>
      <c r="F235" s="9" t="s">
        <v>484</v>
      </c>
      <c r="I235" s="9" t="s">
        <v>444</v>
      </c>
      <c r="J235" s="9" t="s">
        <v>445</v>
      </c>
      <c r="K235" s="9" t="s">
        <v>423</v>
      </c>
      <c r="L235" s="10" t="str">
        <f t="shared" si="6"/>
        <v>MTH^Mother^HL70063</v>
      </c>
      <c r="M235" s="9" t="s">
        <v>73</v>
      </c>
      <c r="O235" s="9" t="s">
        <v>325</v>
      </c>
      <c r="P235" s="19" t="s">
        <v>340</v>
      </c>
      <c r="T235" s="25"/>
      <c r="U235" s="25"/>
    </row>
    <row r="236" spans="1:21" ht="15" customHeight="1" x14ac:dyDescent="0.25">
      <c r="A236" s="10">
        <v>235</v>
      </c>
      <c r="B236" s="9" t="s">
        <v>483</v>
      </c>
      <c r="C236" s="19" t="s">
        <v>82</v>
      </c>
      <c r="D236" s="9" t="s">
        <v>484</v>
      </c>
      <c r="E236" s="9" t="s">
        <v>420</v>
      </c>
      <c r="F236" s="9" t="s">
        <v>484</v>
      </c>
      <c r="I236" s="9" t="s">
        <v>432</v>
      </c>
      <c r="J236" s="9" t="s">
        <v>433</v>
      </c>
      <c r="K236" s="9" t="s">
        <v>423</v>
      </c>
      <c r="L236" s="10" t="str">
        <f t="shared" si="6"/>
        <v>NCH^Natural child^HL70063</v>
      </c>
      <c r="M236" s="9" t="s">
        <v>73</v>
      </c>
      <c r="O236" s="9" t="s">
        <v>325</v>
      </c>
      <c r="P236" s="19" t="s">
        <v>340</v>
      </c>
      <c r="T236" s="25"/>
      <c r="U236" s="25"/>
    </row>
    <row r="237" spans="1:21" ht="15" customHeight="1" x14ac:dyDescent="0.25">
      <c r="A237" s="10">
        <v>236</v>
      </c>
      <c r="B237" s="9" t="s">
        <v>483</v>
      </c>
      <c r="C237" s="19" t="s">
        <v>82</v>
      </c>
      <c r="D237" s="9" t="s">
        <v>484</v>
      </c>
      <c r="E237" s="9" t="s">
        <v>420</v>
      </c>
      <c r="F237" s="9" t="s">
        <v>484</v>
      </c>
      <c r="I237" s="9" t="s">
        <v>480</v>
      </c>
      <c r="J237" s="9" t="s">
        <v>46</v>
      </c>
      <c r="K237" s="9" t="s">
        <v>423</v>
      </c>
      <c r="L237" s="10" t="str">
        <f t="shared" si="6"/>
        <v>NON^None^HL70063</v>
      </c>
      <c r="M237" s="9" t="s">
        <v>73</v>
      </c>
      <c r="O237" s="9" t="s">
        <v>325</v>
      </c>
      <c r="P237" s="19" t="s">
        <v>340</v>
      </c>
      <c r="T237" s="25"/>
      <c r="U237" s="25"/>
    </row>
    <row r="238" spans="1:21" ht="15" customHeight="1" x14ac:dyDescent="0.25">
      <c r="A238" s="10">
        <v>237</v>
      </c>
      <c r="B238" s="9" t="s">
        <v>483</v>
      </c>
      <c r="C238" s="19" t="s">
        <v>82</v>
      </c>
      <c r="D238" s="9" t="s">
        <v>484</v>
      </c>
      <c r="E238" s="9" t="s">
        <v>420</v>
      </c>
      <c r="F238" s="9" t="s">
        <v>484</v>
      </c>
      <c r="I238" s="9" t="s">
        <v>464</v>
      </c>
      <c r="J238" s="9" t="s">
        <v>465</v>
      </c>
      <c r="K238" s="9" t="s">
        <v>423</v>
      </c>
      <c r="L238" s="10" t="str">
        <f t="shared" si="6"/>
        <v>OAD^Other adult^HL70063</v>
      </c>
      <c r="M238" s="9" t="s">
        <v>73</v>
      </c>
      <c r="O238" s="9" t="s">
        <v>325</v>
      </c>
      <c r="P238" s="19" t="s">
        <v>340</v>
      </c>
      <c r="T238" s="25"/>
      <c r="U238" s="25"/>
    </row>
    <row r="239" spans="1:21" ht="15" customHeight="1" x14ac:dyDescent="0.25">
      <c r="A239" s="10">
        <v>238</v>
      </c>
      <c r="B239" s="9" t="s">
        <v>483</v>
      </c>
      <c r="C239" s="19" t="s">
        <v>82</v>
      </c>
      <c r="D239" s="9" t="s">
        <v>484</v>
      </c>
      <c r="E239" s="9" t="s">
        <v>420</v>
      </c>
      <c r="F239" s="9" t="s">
        <v>484</v>
      </c>
      <c r="I239" s="9" t="s">
        <v>482</v>
      </c>
      <c r="J239" s="9" t="s">
        <v>332</v>
      </c>
      <c r="K239" s="9" t="s">
        <v>423</v>
      </c>
      <c r="L239" s="10" t="str">
        <f t="shared" si="6"/>
        <v>OTH^Other^HL70063</v>
      </c>
      <c r="M239" s="9" t="s">
        <v>73</v>
      </c>
      <c r="O239" s="9" t="s">
        <v>328</v>
      </c>
      <c r="P239" s="19" t="s">
        <v>340</v>
      </c>
      <c r="T239" s="25"/>
      <c r="U239" s="25"/>
    </row>
    <row r="240" spans="1:21" ht="15" customHeight="1" x14ac:dyDescent="0.25">
      <c r="A240" s="10">
        <v>239</v>
      </c>
      <c r="B240" s="9" t="s">
        <v>483</v>
      </c>
      <c r="C240" s="19" t="s">
        <v>82</v>
      </c>
      <c r="D240" s="9" t="s">
        <v>484</v>
      </c>
      <c r="E240" s="9" t="s">
        <v>420</v>
      </c>
      <c r="F240" s="9" t="s">
        <v>484</v>
      </c>
      <c r="I240" s="9" t="s">
        <v>474</v>
      </c>
      <c r="J240" s="9" t="s">
        <v>475</v>
      </c>
      <c r="K240" s="9" t="s">
        <v>423</v>
      </c>
      <c r="L240" s="10" t="str">
        <f t="shared" si="6"/>
        <v>OWN^Owner^HL70063</v>
      </c>
      <c r="M240" s="9" t="s">
        <v>73</v>
      </c>
      <c r="O240" s="9" t="s">
        <v>325</v>
      </c>
      <c r="P240" s="19" t="s">
        <v>340</v>
      </c>
      <c r="T240" s="25"/>
      <c r="U240" s="25"/>
    </row>
    <row r="241" spans="1:21" ht="15" customHeight="1" x14ac:dyDescent="0.25">
      <c r="A241" s="10">
        <v>240</v>
      </c>
      <c r="B241" s="9" t="s">
        <v>483</v>
      </c>
      <c r="C241" s="19" t="s">
        <v>82</v>
      </c>
      <c r="D241" s="9" t="s">
        <v>484</v>
      </c>
      <c r="E241" s="9" t="s">
        <v>420</v>
      </c>
      <c r="F241" s="9" t="s">
        <v>484</v>
      </c>
      <c r="I241" s="9" t="s">
        <v>442</v>
      </c>
      <c r="J241" s="9" t="s">
        <v>443</v>
      </c>
      <c r="K241" s="9" t="s">
        <v>423</v>
      </c>
      <c r="L241" s="10" t="str">
        <f t="shared" si="6"/>
        <v>PAR^Parent^HL70063</v>
      </c>
      <c r="M241" s="9" t="s">
        <v>73</v>
      </c>
      <c r="O241" s="9" t="s">
        <v>325</v>
      </c>
      <c r="P241" s="19" t="s">
        <v>340</v>
      </c>
      <c r="T241" s="25"/>
      <c r="U241" s="25"/>
    </row>
    <row r="242" spans="1:21" ht="15" customHeight="1" x14ac:dyDescent="0.25">
      <c r="A242" s="10">
        <v>241</v>
      </c>
      <c r="B242" s="9" t="s">
        <v>483</v>
      </c>
      <c r="C242" s="19" t="s">
        <v>82</v>
      </c>
      <c r="D242" s="9" t="s">
        <v>484</v>
      </c>
      <c r="E242" s="9" t="s">
        <v>420</v>
      </c>
      <c r="F242" s="9" t="s">
        <v>484</v>
      </c>
      <c r="I242" s="9" t="s">
        <v>434</v>
      </c>
      <c r="J242" s="9" t="s">
        <v>435</v>
      </c>
      <c r="K242" s="9" t="s">
        <v>423</v>
      </c>
      <c r="L242" s="10" t="str">
        <f t="shared" ref="L242:L273" si="7">CONCATENATE(I242,"^",J242,"^",K242)</f>
        <v>SCH^Stepchild^HL70063</v>
      </c>
      <c r="M242" s="9" t="s">
        <v>73</v>
      </c>
      <c r="O242" s="9" t="s">
        <v>325</v>
      </c>
      <c r="P242" s="19" t="s">
        <v>340</v>
      </c>
      <c r="T242" s="25"/>
      <c r="U242" s="25"/>
    </row>
    <row r="243" spans="1:21" ht="15" customHeight="1" x14ac:dyDescent="0.25">
      <c r="A243" s="10">
        <v>242</v>
      </c>
      <c r="B243" s="9" t="s">
        <v>483</v>
      </c>
      <c r="C243" s="19" t="s">
        <v>82</v>
      </c>
      <c r="D243" s="9" t="s">
        <v>484</v>
      </c>
      <c r="E243" s="9" t="s">
        <v>420</v>
      </c>
      <c r="F243" s="9" t="s">
        <v>484</v>
      </c>
      <c r="I243" s="9" t="s">
        <v>421</v>
      </c>
      <c r="J243" s="9" t="s">
        <v>422</v>
      </c>
      <c r="K243" s="9" t="s">
        <v>423</v>
      </c>
      <c r="L243" s="10" t="str">
        <f t="shared" si="7"/>
        <v>SEL^Self^HL70063</v>
      </c>
      <c r="M243" s="9" t="s">
        <v>73</v>
      </c>
      <c r="O243" s="9" t="s">
        <v>328</v>
      </c>
      <c r="P243" s="19" t="s">
        <v>340</v>
      </c>
      <c r="T243" s="25"/>
      <c r="U243" s="25"/>
    </row>
    <row r="244" spans="1:21" ht="15" customHeight="1" x14ac:dyDescent="0.25">
      <c r="A244" s="10">
        <v>243</v>
      </c>
      <c r="B244" s="9" t="s">
        <v>483</v>
      </c>
      <c r="C244" s="19" t="s">
        <v>82</v>
      </c>
      <c r="D244" s="9" t="s">
        <v>484</v>
      </c>
      <c r="E244" s="9" t="s">
        <v>420</v>
      </c>
      <c r="F244" s="9" t="s">
        <v>484</v>
      </c>
      <c r="I244" s="9" t="s">
        <v>456</v>
      </c>
      <c r="J244" s="9" t="s">
        <v>457</v>
      </c>
      <c r="K244" s="9" t="s">
        <v>423</v>
      </c>
      <c r="L244" s="10" t="str">
        <f t="shared" si="7"/>
        <v>SIB^Sibling^HL70063</v>
      </c>
      <c r="M244" s="9" t="s">
        <v>73</v>
      </c>
      <c r="O244" s="9" t="s">
        <v>325</v>
      </c>
      <c r="P244" s="19" t="s">
        <v>340</v>
      </c>
      <c r="T244" s="25"/>
      <c r="U244" s="25"/>
    </row>
    <row r="245" spans="1:21" ht="15" customHeight="1" x14ac:dyDescent="0.25">
      <c r="A245" s="10">
        <v>244</v>
      </c>
      <c r="B245" s="9" t="s">
        <v>483</v>
      </c>
      <c r="C245" s="19" t="s">
        <v>82</v>
      </c>
      <c r="D245" s="9" t="s">
        <v>484</v>
      </c>
      <c r="E245" s="9" t="s">
        <v>420</v>
      </c>
      <c r="F245" s="9" t="s">
        <v>484</v>
      </c>
      <c r="I245" s="9" t="s">
        <v>460</v>
      </c>
      <c r="J245" s="9" t="s">
        <v>461</v>
      </c>
      <c r="K245" s="9" t="s">
        <v>423</v>
      </c>
      <c r="L245" s="10" t="str">
        <f t="shared" si="7"/>
        <v>SIS^Sister^HL70063</v>
      </c>
      <c r="M245" s="9" t="s">
        <v>73</v>
      </c>
      <c r="O245" s="9" t="s">
        <v>325</v>
      </c>
      <c r="P245" s="19" t="s">
        <v>340</v>
      </c>
      <c r="T245" s="25"/>
      <c r="U245" s="25"/>
    </row>
    <row r="246" spans="1:21" ht="15" customHeight="1" x14ac:dyDescent="0.25">
      <c r="A246" s="10">
        <v>245</v>
      </c>
      <c r="B246" s="9" t="s">
        <v>483</v>
      </c>
      <c r="C246" s="19" t="s">
        <v>82</v>
      </c>
      <c r="D246" s="9" t="s">
        <v>484</v>
      </c>
      <c r="E246" s="9" t="s">
        <v>420</v>
      </c>
      <c r="F246" s="9" t="s">
        <v>484</v>
      </c>
      <c r="I246" s="9" t="s">
        <v>424</v>
      </c>
      <c r="J246" s="9" t="s">
        <v>425</v>
      </c>
      <c r="K246" s="9" t="s">
        <v>423</v>
      </c>
      <c r="L246" s="10" t="str">
        <f t="shared" si="7"/>
        <v>SPO^Spouse^HL70063</v>
      </c>
      <c r="M246" s="9" t="s">
        <v>73</v>
      </c>
      <c r="O246" s="9" t="s">
        <v>328</v>
      </c>
      <c r="P246" s="19" t="s">
        <v>340</v>
      </c>
      <c r="T246" s="25"/>
      <c r="U246" s="25"/>
    </row>
    <row r="247" spans="1:21" ht="15" customHeight="1" x14ac:dyDescent="0.25">
      <c r="A247" s="10">
        <v>246</v>
      </c>
      <c r="B247" s="9" t="s">
        <v>483</v>
      </c>
      <c r="C247" s="19" t="s">
        <v>82</v>
      </c>
      <c r="D247" s="9" t="s">
        <v>484</v>
      </c>
      <c r="E247" s="9" t="s">
        <v>420</v>
      </c>
      <c r="F247" s="9" t="s">
        <v>484</v>
      </c>
      <c r="I247" s="9" t="s">
        <v>476</v>
      </c>
      <c r="J247" s="9" t="s">
        <v>477</v>
      </c>
      <c r="K247" s="9" t="s">
        <v>423</v>
      </c>
      <c r="L247" s="10" t="str">
        <f t="shared" si="7"/>
        <v>TRA^Trainer^HL70063</v>
      </c>
      <c r="M247" s="9" t="s">
        <v>73</v>
      </c>
      <c r="O247" s="9" t="s">
        <v>325</v>
      </c>
      <c r="P247" s="19" t="s">
        <v>340</v>
      </c>
      <c r="T247" s="25"/>
      <c r="U247" s="25"/>
    </row>
    <row r="248" spans="1:21" ht="15" customHeight="1" x14ac:dyDescent="0.25">
      <c r="A248" s="10">
        <v>247</v>
      </c>
      <c r="B248" s="9" t="s">
        <v>483</v>
      </c>
      <c r="C248" s="19" t="s">
        <v>82</v>
      </c>
      <c r="D248" s="9" t="s">
        <v>484</v>
      </c>
      <c r="E248" s="9" t="s">
        <v>420</v>
      </c>
      <c r="F248" s="9" t="s">
        <v>484</v>
      </c>
      <c r="I248" s="9" t="s">
        <v>481</v>
      </c>
      <c r="J248" s="9" t="s">
        <v>2</v>
      </c>
      <c r="K248" s="9" t="s">
        <v>423</v>
      </c>
      <c r="L248" s="10" t="str">
        <f t="shared" si="7"/>
        <v>UNK^Unknown^HL70063</v>
      </c>
      <c r="M248" s="9" t="s">
        <v>73</v>
      </c>
      <c r="O248" s="9" t="s">
        <v>325</v>
      </c>
      <c r="P248" s="19" t="s">
        <v>340</v>
      </c>
      <c r="T248" s="25"/>
      <c r="U248" s="25"/>
    </row>
    <row r="249" spans="1:21" ht="15" customHeight="1" x14ac:dyDescent="0.25">
      <c r="A249" s="10">
        <v>248</v>
      </c>
      <c r="B249" s="9" t="s">
        <v>483</v>
      </c>
      <c r="C249" s="19" t="s">
        <v>82</v>
      </c>
      <c r="D249" s="9" t="s">
        <v>484</v>
      </c>
      <c r="E249" s="9" t="s">
        <v>420</v>
      </c>
      <c r="F249" s="9" t="s">
        <v>484</v>
      </c>
      <c r="I249" s="9" t="s">
        <v>440</v>
      </c>
      <c r="J249" s="9" t="s">
        <v>441</v>
      </c>
      <c r="K249" s="9" t="s">
        <v>423</v>
      </c>
      <c r="L249" s="10" t="str">
        <f t="shared" si="7"/>
        <v>WRD^Ward of court^HL70063</v>
      </c>
      <c r="M249" s="9" t="s">
        <v>73</v>
      </c>
      <c r="O249" s="9" t="s">
        <v>325</v>
      </c>
      <c r="P249" s="19" t="s">
        <v>340</v>
      </c>
      <c r="T249" s="25"/>
      <c r="U249" s="25"/>
    </row>
    <row r="250" spans="1:21" ht="15" customHeight="1" x14ac:dyDescent="0.25">
      <c r="A250" s="10">
        <v>249</v>
      </c>
      <c r="B250" s="10" t="s">
        <v>115</v>
      </c>
      <c r="C250" s="19" t="s">
        <v>82</v>
      </c>
      <c r="D250" s="10" t="s">
        <v>116</v>
      </c>
      <c r="E250" s="27" t="s">
        <v>117</v>
      </c>
      <c r="F250" s="27" t="s">
        <v>118</v>
      </c>
      <c r="G250" s="27" t="s">
        <v>114</v>
      </c>
      <c r="I250" s="27" t="s">
        <v>124</v>
      </c>
      <c r="J250" s="27" t="s">
        <v>1547</v>
      </c>
      <c r="K250" s="10" t="s">
        <v>85</v>
      </c>
      <c r="L250" s="10" t="str">
        <f t="shared" si="7"/>
        <v>LA12418-2^TPN^LN</v>
      </c>
      <c r="T250" s="25"/>
      <c r="U250" s="25"/>
    </row>
    <row r="251" spans="1:21" ht="15" customHeight="1" x14ac:dyDescent="0.25">
      <c r="A251" s="10">
        <v>250</v>
      </c>
      <c r="B251" s="10" t="s">
        <v>115</v>
      </c>
      <c r="C251" s="19" t="s">
        <v>82</v>
      </c>
      <c r="D251" s="10" t="s">
        <v>116</v>
      </c>
      <c r="E251" s="27" t="s">
        <v>117</v>
      </c>
      <c r="F251" s="27" t="s">
        <v>118</v>
      </c>
      <c r="G251" s="27" t="s">
        <v>113</v>
      </c>
      <c r="H251" s="20"/>
      <c r="I251" s="27" t="s">
        <v>45</v>
      </c>
      <c r="J251" s="27" t="s">
        <v>46</v>
      </c>
      <c r="K251" s="10" t="s">
        <v>85</v>
      </c>
      <c r="L251" s="10" t="str">
        <f t="shared" si="7"/>
        <v>LA137-2^None^LN</v>
      </c>
      <c r="M251" s="10"/>
      <c r="N251" s="22"/>
      <c r="O251" s="22"/>
      <c r="P251" s="22"/>
      <c r="T251" s="25"/>
      <c r="U251" s="25"/>
    </row>
    <row r="252" spans="1:21" ht="15" customHeight="1" x14ac:dyDescent="0.25">
      <c r="A252" s="10">
        <v>251</v>
      </c>
      <c r="B252" s="10" t="s">
        <v>115</v>
      </c>
      <c r="C252" s="19" t="s">
        <v>82</v>
      </c>
      <c r="D252" s="10" t="s">
        <v>116</v>
      </c>
      <c r="E252" s="27" t="s">
        <v>117</v>
      </c>
      <c r="F252" s="27" t="s">
        <v>118</v>
      </c>
      <c r="G252" s="27" t="s">
        <v>114</v>
      </c>
      <c r="I252" s="27" t="s">
        <v>119</v>
      </c>
      <c r="J252" s="27" t="s">
        <v>1588</v>
      </c>
      <c r="K252" s="10" t="s">
        <v>85</v>
      </c>
      <c r="L252" s="10" t="str">
        <f t="shared" si="7"/>
        <v>LA16928-6^HELLP syndrome^LN</v>
      </c>
      <c r="T252" s="25"/>
      <c r="U252" s="25"/>
    </row>
    <row r="253" spans="1:21" ht="15" customHeight="1" x14ac:dyDescent="0.25">
      <c r="A253" s="10">
        <v>252</v>
      </c>
      <c r="B253" s="10" t="s">
        <v>115</v>
      </c>
      <c r="C253" s="19" t="s">
        <v>82</v>
      </c>
      <c r="D253" s="10" t="s">
        <v>116</v>
      </c>
      <c r="E253" s="27" t="s">
        <v>117</v>
      </c>
      <c r="F253" s="27" t="s">
        <v>118</v>
      </c>
      <c r="G253" s="27" t="s">
        <v>114</v>
      </c>
      <c r="I253" s="27" t="s">
        <v>120</v>
      </c>
      <c r="J253" s="27" t="s">
        <v>1589</v>
      </c>
      <c r="K253" s="10" t="s">
        <v>85</v>
      </c>
      <c r="L253" s="10" t="str">
        <f t="shared" si="7"/>
        <v>LA16929-4^Fatty liver of pregnancy^LN</v>
      </c>
      <c r="T253" s="25"/>
      <c r="U253" s="25"/>
    </row>
    <row r="254" spans="1:21" ht="15" customHeight="1" x14ac:dyDescent="0.25">
      <c r="A254" s="10">
        <v>253</v>
      </c>
      <c r="B254" s="10" t="s">
        <v>115</v>
      </c>
      <c r="C254" s="19" t="s">
        <v>82</v>
      </c>
      <c r="D254" s="10" t="s">
        <v>116</v>
      </c>
      <c r="E254" s="27" t="s">
        <v>117</v>
      </c>
      <c r="F254" s="27" t="s">
        <v>118</v>
      </c>
      <c r="G254" s="27" t="s">
        <v>114</v>
      </c>
      <c r="I254" s="27" t="s">
        <v>121</v>
      </c>
      <c r="J254" s="27" t="s">
        <v>1590</v>
      </c>
      <c r="K254" s="10" t="s">
        <v>85</v>
      </c>
      <c r="L254" s="10" t="str">
        <f t="shared" si="7"/>
        <v>LA16930-2^Packed red blood cell (PRBC) transfusion^LN</v>
      </c>
      <c r="T254" s="25"/>
      <c r="U254" s="25"/>
    </row>
    <row r="255" spans="1:21" ht="15" customHeight="1" x14ac:dyDescent="0.25">
      <c r="A255" s="10">
        <v>254</v>
      </c>
      <c r="B255" s="10" t="s">
        <v>115</v>
      </c>
      <c r="C255" s="19" t="s">
        <v>82</v>
      </c>
      <c r="D255" s="10" t="s">
        <v>116</v>
      </c>
      <c r="E255" s="27" t="s">
        <v>117</v>
      </c>
      <c r="F255" s="27" t="s">
        <v>118</v>
      </c>
      <c r="G255" s="27" t="s">
        <v>114</v>
      </c>
      <c r="I255" s="27" t="s">
        <v>122</v>
      </c>
      <c r="J255" s="27" t="s">
        <v>1591</v>
      </c>
      <c r="K255" s="10" t="s">
        <v>85</v>
      </c>
      <c r="L255" s="10" t="str">
        <f t="shared" si="7"/>
        <v>LA16931-0^Steroid treatment^LN</v>
      </c>
      <c r="T255" s="25"/>
      <c r="U255" s="25"/>
    </row>
    <row r="256" spans="1:21" ht="15" customHeight="1" x14ac:dyDescent="0.25">
      <c r="A256" s="10">
        <v>255</v>
      </c>
      <c r="B256" s="10" t="s">
        <v>115</v>
      </c>
      <c r="C256" s="19" t="s">
        <v>82</v>
      </c>
      <c r="D256" s="10" t="s">
        <v>116</v>
      </c>
      <c r="E256" s="27" t="s">
        <v>117</v>
      </c>
      <c r="F256" s="27" t="s">
        <v>118</v>
      </c>
      <c r="G256" s="27" t="s">
        <v>114</v>
      </c>
      <c r="I256" s="27" t="s">
        <v>123</v>
      </c>
      <c r="J256" s="27" t="s">
        <v>1592</v>
      </c>
      <c r="K256" s="10" t="s">
        <v>85</v>
      </c>
      <c r="L256" s="10" t="str">
        <f t="shared" si="7"/>
        <v>LA16932-8^Thyroid treatment (including propylthiouracil (PTU), methimazole (Tapazole), or past treatment with radioactive iodine (I-131))^LN</v>
      </c>
      <c r="T256" s="25"/>
      <c r="U256" s="25"/>
    </row>
    <row r="257" spans="1:22" ht="15" customHeight="1" x14ac:dyDescent="0.25">
      <c r="A257" s="10">
        <v>256</v>
      </c>
      <c r="B257" s="10" t="s">
        <v>115</v>
      </c>
      <c r="C257" s="19" t="s">
        <v>82</v>
      </c>
      <c r="D257" s="10" t="s">
        <v>116</v>
      </c>
      <c r="E257" s="27" t="s">
        <v>117</v>
      </c>
      <c r="F257" s="27" t="s">
        <v>118</v>
      </c>
      <c r="G257" s="27" t="s">
        <v>114</v>
      </c>
      <c r="I257" s="27" t="s">
        <v>18</v>
      </c>
      <c r="J257" s="27" t="s">
        <v>332</v>
      </c>
      <c r="K257" s="10" t="s">
        <v>85</v>
      </c>
      <c r="L257" s="10" t="str">
        <f t="shared" si="7"/>
        <v>LA46-8^Other^LN</v>
      </c>
      <c r="T257" s="25"/>
      <c r="U257" s="25"/>
    </row>
    <row r="258" spans="1:22" ht="15" customHeight="1" x14ac:dyDescent="0.25">
      <c r="A258" s="10">
        <v>257</v>
      </c>
      <c r="B258" s="10" t="s">
        <v>125</v>
      </c>
      <c r="C258" s="19" t="s">
        <v>82</v>
      </c>
      <c r="D258" s="10" t="s">
        <v>126</v>
      </c>
      <c r="E258" s="27" t="s">
        <v>127</v>
      </c>
      <c r="F258" s="27" t="s">
        <v>128</v>
      </c>
      <c r="G258" s="27" t="s">
        <v>114</v>
      </c>
      <c r="I258" s="27" t="s">
        <v>131</v>
      </c>
      <c r="J258" s="27" t="s">
        <v>1595</v>
      </c>
      <c r="K258" s="10" t="s">
        <v>85</v>
      </c>
      <c r="L258" s="10" t="str">
        <f t="shared" si="7"/>
        <v>LA13538-6^Not tested^LN</v>
      </c>
      <c r="Q258" s="22"/>
      <c r="R258" s="22"/>
      <c r="S258" s="22"/>
      <c r="T258" s="20"/>
      <c r="U258" s="20"/>
      <c r="V258" s="20"/>
    </row>
    <row r="259" spans="1:22" ht="15" customHeight="1" x14ac:dyDescent="0.25">
      <c r="A259" s="10">
        <v>258</v>
      </c>
      <c r="B259" s="10" t="s">
        <v>125</v>
      </c>
      <c r="C259" s="19" t="s">
        <v>82</v>
      </c>
      <c r="D259" s="10" t="s">
        <v>126</v>
      </c>
      <c r="E259" s="27" t="s">
        <v>127</v>
      </c>
      <c r="F259" s="27" t="s">
        <v>128</v>
      </c>
      <c r="G259" s="27" t="s">
        <v>107</v>
      </c>
      <c r="I259" s="27" t="s">
        <v>19</v>
      </c>
      <c r="J259" s="27" t="s">
        <v>2</v>
      </c>
      <c r="K259" s="10" t="s">
        <v>85</v>
      </c>
      <c r="L259" s="10" t="str">
        <f t="shared" si="7"/>
        <v>LA4489-6^Unknown^LN</v>
      </c>
    </row>
    <row r="260" spans="1:22" ht="15" customHeight="1" x14ac:dyDescent="0.25">
      <c r="A260" s="10">
        <v>259</v>
      </c>
      <c r="B260" s="10" t="s">
        <v>125</v>
      </c>
      <c r="C260" s="19" t="s">
        <v>82</v>
      </c>
      <c r="D260" s="10" t="s">
        <v>126</v>
      </c>
      <c r="E260" s="27" t="s">
        <v>127</v>
      </c>
      <c r="F260" s="27" t="s">
        <v>128</v>
      </c>
      <c r="G260" s="27" t="s">
        <v>114</v>
      </c>
      <c r="H260" s="20"/>
      <c r="I260" s="27" t="s">
        <v>129</v>
      </c>
      <c r="J260" s="27" t="s">
        <v>1593</v>
      </c>
      <c r="K260" s="10" t="s">
        <v>85</v>
      </c>
      <c r="L260" s="10" t="str">
        <f t="shared" si="7"/>
        <v>LA6576-8^Positive^LN</v>
      </c>
      <c r="M260" s="10"/>
      <c r="N260" s="22"/>
      <c r="O260" s="22"/>
      <c r="P260" s="22"/>
    </row>
    <row r="261" spans="1:22" ht="15" customHeight="1" x14ac:dyDescent="0.25">
      <c r="A261" s="10">
        <v>260</v>
      </c>
      <c r="B261" s="10" t="s">
        <v>125</v>
      </c>
      <c r="C261" s="19" t="s">
        <v>82</v>
      </c>
      <c r="D261" s="10" t="s">
        <v>126</v>
      </c>
      <c r="E261" s="27" t="s">
        <v>127</v>
      </c>
      <c r="F261" s="27" t="s">
        <v>128</v>
      </c>
      <c r="G261" s="27" t="s">
        <v>114</v>
      </c>
      <c r="I261" s="27" t="s">
        <v>130</v>
      </c>
      <c r="J261" s="27" t="s">
        <v>1594</v>
      </c>
      <c r="K261" s="10" t="s">
        <v>85</v>
      </c>
      <c r="L261" s="10" t="str">
        <f t="shared" si="7"/>
        <v>LA6577-6^Negative^LN</v>
      </c>
    </row>
    <row r="262" spans="1:22" ht="15" customHeight="1" x14ac:dyDescent="0.25">
      <c r="A262" s="10">
        <v>261</v>
      </c>
      <c r="B262" s="10" t="s">
        <v>132</v>
      </c>
      <c r="C262" s="19" t="s">
        <v>82</v>
      </c>
      <c r="D262" s="10" t="s">
        <v>133</v>
      </c>
      <c r="E262" s="10" t="s">
        <v>134</v>
      </c>
      <c r="F262" s="10" t="s">
        <v>135</v>
      </c>
      <c r="G262" s="9" t="s">
        <v>114</v>
      </c>
      <c r="I262" s="9" t="s">
        <v>137</v>
      </c>
      <c r="J262" s="9" t="s">
        <v>1597</v>
      </c>
      <c r="K262" s="10" t="s">
        <v>85</v>
      </c>
      <c r="L262" s="10" t="str">
        <f t="shared" si="7"/>
        <v>LA12456-2^9th - 12th grade, no diploma^LN</v>
      </c>
    </row>
    <row r="263" spans="1:22" ht="15" customHeight="1" x14ac:dyDescent="0.25">
      <c r="A263" s="10">
        <v>262</v>
      </c>
      <c r="B263" s="10" t="s">
        <v>132</v>
      </c>
      <c r="C263" s="19" t="s">
        <v>82</v>
      </c>
      <c r="D263" s="10" t="s">
        <v>133</v>
      </c>
      <c r="E263" s="10" t="s">
        <v>134</v>
      </c>
      <c r="F263" s="10" t="s">
        <v>135</v>
      </c>
      <c r="G263" s="9" t="s">
        <v>114</v>
      </c>
      <c r="I263" s="9" t="s">
        <v>138</v>
      </c>
      <c r="J263" s="9" t="s">
        <v>1598</v>
      </c>
      <c r="K263" s="10" t="s">
        <v>85</v>
      </c>
      <c r="L263" s="10" t="str">
        <f t="shared" si="7"/>
        <v>LA12457-0^High school graduate or GED completed^LN</v>
      </c>
    </row>
    <row r="264" spans="1:22" ht="15" customHeight="1" x14ac:dyDescent="0.25">
      <c r="A264" s="10">
        <v>263</v>
      </c>
      <c r="B264" s="10" t="s">
        <v>132</v>
      </c>
      <c r="C264" s="19" t="s">
        <v>82</v>
      </c>
      <c r="D264" s="10" t="s">
        <v>133</v>
      </c>
      <c r="E264" s="10" t="s">
        <v>134</v>
      </c>
      <c r="F264" s="10" t="s">
        <v>135</v>
      </c>
      <c r="G264" s="9" t="s">
        <v>114</v>
      </c>
      <c r="I264" s="9" t="s">
        <v>139</v>
      </c>
      <c r="J264" s="9" t="s">
        <v>1599</v>
      </c>
      <c r="K264" s="10" t="s">
        <v>85</v>
      </c>
      <c r="L264" s="10" t="str">
        <f t="shared" si="7"/>
        <v>LA12458-8^Some college credit but no degree^LN</v>
      </c>
    </row>
    <row r="265" spans="1:22" ht="15" customHeight="1" x14ac:dyDescent="0.25">
      <c r="A265" s="10">
        <v>264</v>
      </c>
      <c r="B265" s="10" t="s">
        <v>132</v>
      </c>
      <c r="C265" s="19" t="s">
        <v>82</v>
      </c>
      <c r="D265" s="10" t="s">
        <v>133</v>
      </c>
      <c r="E265" s="10" t="s">
        <v>134</v>
      </c>
      <c r="F265" s="10" t="s">
        <v>135</v>
      </c>
      <c r="G265" s="9" t="s">
        <v>114</v>
      </c>
      <c r="I265" s="9" t="s">
        <v>140</v>
      </c>
      <c r="J265" s="9" t="s">
        <v>1600</v>
      </c>
      <c r="K265" s="10" t="s">
        <v>85</v>
      </c>
      <c r="L265" s="10" t="str">
        <f t="shared" si="7"/>
        <v>LA12459-6^Associate degree (e.g., AA, AS)^LN</v>
      </c>
    </row>
    <row r="266" spans="1:22" ht="15" customHeight="1" x14ac:dyDescent="0.25">
      <c r="A266" s="10">
        <v>265</v>
      </c>
      <c r="B266" s="10" t="s">
        <v>132</v>
      </c>
      <c r="C266" s="19" t="s">
        <v>82</v>
      </c>
      <c r="D266" s="10" t="s">
        <v>133</v>
      </c>
      <c r="E266" s="10" t="s">
        <v>134</v>
      </c>
      <c r="F266" s="10" t="s">
        <v>135</v>
      </c>
      <c r="G266" s="9" t="s">
        <v>114</v>
      </c>
      <c r="I266" s="9" t="s">
        <v>141</v>
      </c>
      <c r="J266" s="9" t="s">
        <v>1601</v>
      </c>
      <c r="K266" s="10" t="s">
        <v>85</v>
      </c>
      <c r="L266" s="10" t="str">
        <f t="shared" si="7"/>
        <v>LA12460-4^Bachelor’s degree (e.g., BA, AB, BS)^LN</v>
      </c>
      <c r="Q266" s="22"/>
      <c r="R266" s="20"/>
      <c r="S266" s="20"/>
      <c r="T266" s="20"/>
      <c r="U266" s="20"/>
      <c r="V266" s="20"/>
    </row>
    <row r="267" spans="1:22" ht="15" customHeight="1" x14ac:dyDescent="0.25">
      <c r="A267" s="10">
        <v>266</v>
      </c>
      <c r="B267" s="10" t="s">
        <v>132</v>
      </c>
      <c r="C267" s="19" t="s">
        <v>82</v>
      </c>
      <c r="D267" s="10" t="s">
        <v>133</v>
      </c>
      <c r="E267" s="10" t="s">
        <v>134</v>
      </c>
      <c r="F267" s="10" t="s">
        <v>135</v>
      </c>
      <c r="G267" s="9" t="s">
        <v>114</v>
      </c>
      <c r="I267" s="9" t="s">
        <v>142</v>
      </c>
      <c r="J267" s="9" t="s">
        <v>1602</v>
      </c>
      <c r="K267" s="10" t="s">
        <v>85</v>
      </c>
      <c r="L267" s="10" t="str">
        <f t="shared" si="7"/>
        <v>LA12461-2^Master’s degree (e.g., MA, MS, MEng, MEd, MSW, MBA)^LN</v>
      </c>
    </row>
    <row r="268" spans="1:22" ht="15" customHeight="1" x14ac:dyDescent="0.25">
      <c r="A268" s="10">
        <v>267</v>
      </c>
      <c r="B268" s="10" t="s">
        <v>132</v>
      </c>
      <c r="C268" s="19" t="s">
        <v>82</v>
      </c>
      <c r="D268" s="10" t="s">
        <v>133</v>
      </c>
      <c r="E268" s="10" t="s">
        <v>134</v>
      </c>
      <c r="F268" s="10" t="s">
        <v>135</v>
      </c>
      <c r="G268" s="9" t="s">
        <v>114</v>
      </c>
      <c r="I268" s="9" t="s">
        <v>143</v>
      </c>
      <c r="J268" s="9" t="s">
        <v>1603</v>
      </c>
      <c r="K268" s="10" t="s">
        <v>85</v>
      </c>
      <c r="L268" s="10" t="str">
        <f t="shared" si="7"/>
        <v>LA12462-0^Doctorate (e.g., PhD, EdD) or Professional degree (e.g., MD, DDS, DVM, LLB, JD)^LN</v>
      </c>
    </row>
    <row r="269" spans="1:22" ht="15" customHeight="1" x14ac:dyDescent="0.25">
      <c r="A269" s="10">
        <v>268</v>
      </c>
      <c r="B269" s="10" t="s">
        <v>132</v>
      </c>
      <c r="C269" s="19" t="s">
        <v>82</v>
      </c>
      <c r="D269" s="10" t="s">
        <v>133</v>
      </c>
      <c r="E269" s="10" t="s">
        <v>134</v>
      </c>
      <c r="F269" s="10" t="s">
        <v>135</v>
      </c>
      <c r="G269" s="10" t="s">
        <v>114</v>
      </c>
      <c r="H269" s="20"/>
      <c r="I269" s="10" t="s">
        <v>136</v>
      </c>
      <c r="J269" s="10" t="s">
        <v>1596</v>
      </c>
      <c r="K269" s="10" t="s">
        <v>85</v>
      </c>
      <c r="L269" s="10" t="str">
        <f t="shared" si="7"/>
        <v>LA36-9^8th grade/less^LN</v>
      </c>
      <c r="M269" s="10"/>
      <c r="N269" s="22"/>
      <c r="O269" s="22"/>
      <c r="P269" s="22"/>
    </row>
    <row r="270" spans="1:22" ht="15" customHeight="1" x14ac:dyDescent="0.25">
      <c r="A270" s="10">
        <v>269</v>
      </c>
      <c r="B270" s="10" t="s">
        <v>132</v>
      </c>
      <c r="C270" s="19" t="s">
        <v>82</v>
      </c>
      <c r="D270" s="10" t="s">
        <v>133</v>
      </c>
      <c r="E270" s="10" t="s">
        <v>134</v>
      </c>
      <c r="F270" s="10" t="s">
        <v>135</v>
      </c>
      <c r="G270" s="9" t="s">
        <v>107</v>
      </c>
      <c r="I270" s="9" t="s">
        <v>19</v>
      </c>
      <c r="J270" s="9" t="s">
        <v>2</v>
      </c>
      <c r="K270" s="10" t="s">
        <v>85</v>
      </c>
      <c r="L270" s="10" t="str">
        <f t="shared" si="7"/>
        <v>LA4489-6^Unknown^LN</v>
      </c>
      <c r="Q270" s="22"/>
      <c r="R270" s="22"/>
      <c r="S270" s="22"/>
      <c r="T270" s="20"/>
      <c r="U270" s="20"/>
      <c r="V270" s="20"/>
    </row>
    <row r="271" spans="1:22" ht="15" customHeight="1" x14ac:dyDescent="0.25">
      <c r="A271" s="10">
        <v>270</v>
      </c>
      <c r="B271" s="10" t="s">
        <v>200</v>
      </c>
      <c r="C271" s="19" t="s">
        <v>82</v>
      </c>
      <c r="D271" s="10" t="s">
        <v>201</v>
      </c>
      <c r="E271" s="27" t="s">
        <v>202</v>
      </c>
      <c r="F271" s="27" t="s">
        <v>203</v>
      </c>
      <c r="G271" s="27" t="s">
        <v>114</v>
      </c>
      <c r="H271" s="27" t="s">
        <v>204</v>
      </c>
      <c r="I271" s="27" t="s">
        <v>205</v>
      </c>
      <c r="J271" s="27" t="s">
        <v>1616</v>
      </c>
      <c r="K271" s="10" t="s">
        <v>85</v>
      </c>
      <c r="L271" s="10" t="str">
        <f t="shared" si="7"/>
        <v>LA10387-1^Automated auditory brainstem response^LN</v>
      </c>
      <c r="M271" s="10"/>
      <c r="N271" s="22"/>
      <c r="O271" s="22"/>
      <c r="P271" s="22"/>
    </row>
    <row r="272" spans="1:22" ht="15" customHeight="1" x14ac:dyDescent="0.25">
      <c r="A272" s="10">
        <v>271</v>
      </c>
      <c r="B272" s="10" t="s">
        <v>200</v>
      </c>
      <c r="C272" s="19" t="s">
        <v>82</v>
      </c>
      <c r="D272" s="10" t="s">
        <v>201</v>
      </c>
      <c r="E272" s="27" t="s">
        <v>202</v>
      </c>
      <c r="F272" s="27" t="s">
        <v>203</v>
      </c>
      <c r="G272" s="27" t="s">
        <v>114</v>
      </c>
      <c r="H272" s="27" t="s">
        <v>206</v>
      </c>
      <c r="I272" s="27" t="s">
        <v>207</v>
      </c>
      <c r="J272" s="27" t="s">
        <v>1617</v>
      </c>
      <c r="K272" s="10" t="s">
        <v>85</v>
      </c>
      <c r="L272" s="10" t="str">
        <f t="shared" si="7"/>
        <v>LA10388-9^Auditory brain stem response^LN</v>
      </c>
    </row>
    <row r="273" spans="1:22" ht="15" customHeight="1" x14ac:dyDescent="0.25">
      <c r="A273" s="10">
        <v>272</v>
      </c>
      <c r="B273" s="10" t="s">
        <v>200</v>
      </c>
      <c r="C273" s="19" t="s">
        <v>82</v>
      </c>
      <c r="D273" s="10" t="s">
        <v>201</v>
      </c>
      <c r="E273" s="27" t="s">
        <v>202</v>
      </c>
      <c r="F273" s="27" t="s">
        <v>203</v>
      </c>
      <c r="G273" s="27" t="s">
        <v>114</v>
      </c>
      <c r="H273" s="27" t="s">
        <v>208</v>
      </c>
      <c r="I273" s="27" t="s">
        <v>209</v>
      </c>
      <c r="J273" s="27" t="s">
        <v>1618</v>
      </c>
      <c r="K273" s="10" t="s">
        <v>85</v>
      </c>
      <c r="L273" s="10" t="str">
        <f t="shared" si="7"/>
        <v>LA10389-7^Otoacoustic emissions^LN</v>
      </c>
    </row>
    <row r="274" spans="1:22" ht="15" customHeight="1" x14ac:dyDescent="0.25">
      <c r="A274" s="10">
        <v>273</v>
      </c>
      <c r="B274" s="10" t="s">
        <v>200</v>
      </c>
      <c r="C274" s="19" t="s">
        <v>82</v>
      </c>
      <c r="D274" s="10" t="s">
        <v>201</v>
      </c>
      <c r="E274" s="27" t="s">
        <v>202</v>
      </c>
      <c r="F274" s="27" t="s">
        <v>203</v>
      </c>
      <c r="G274" s="27" t="s">
        <v>114</v>
      </c>
      <c r="H274" s="27" t="s">
        <v>210</v>
      </c>
      <c r="I274" s="27" t="s">
        <v>211</v>
      </c>
      <c r="J274" s="27" t="s">
        <v>1619</v>
      </c>
      <c r="K274" s="10" t="s">
        <v>85</v>
      </c>
      <c r="L274" s="10" t="str">
        <f t="shared" ref="L274:L289" si="8">CONCATENATE(I274,"^",J274,"^",K274)</f>
        <v>LA10390-5^Distortion product otoacoustic emisions^LN</v>
      </c>
    </row>
    <row r="275" spans="1:22" ht="15" customHeight="1" x14ac:dyDescent="0.25">
      <c r="A275" s="10">
        <v>274</v>
      </c>
      <c r="B275" s="10" t="s">
        <v>200</v>
      </c>
      <c r="C275" s="19" t="s">
        <v>82</v>
      </c>
      <c r="D275" s="10" t="s">
        <v>201</v>
      </c>
      <c r="E275" s="27" t="s">
        <v>202</v>
      </c>
      <c r="F275" s="27" t="s">
        <v>203</v>
      </c>
      <c r="G275" s="27" t="s">
        <v>114</v>
      </c>
      <c r="H275" s="27" t="s">
        <v>212</v>
      </c>
      <c r="I275" s="27" t="s">
        <v>213</v>
      </c>
      <c r="J275" s="27" t="s">
        <v>1620</v>
      </c>
      <c r="K275" s="10" t="s">
        <v>85</v>
      </c>
      <c r="L275" s="10" t="str">
        <f t="shared" si="8"/>
        <v>LA10391-3^Transient otoacoustic emissions^LN</v>
      </c>
    </row>
    <row r="276" spans="1:22" ht="15" customHeight="1" x14ac:dyDescent="0.25">
      <c r="A276" s="10">
        <v>275</v>
      </c>
      <c r="B276" s="10" t="s">
        <v>200</v>
      </c>
      <c r="C276" s="19" t="s">
        <v>82</v>
      </c>
      <c r="D276" s="10" t="s">
        <v>201</v>
      </c>
      <c r="E276" s="27" t="s">
        <v>202</v>
      </c>
      <c r="F276" s="27" t="s">
        <v>203</v>
      </c>
      <c r="G276" s="27" t="s">
        <v>114</v>
      </c>
      <c r="H276" s="27" t="s">
        <v>114</v>
      </c>
      <c r="I276" s="27" t="s">
        <v>214</v>
      </c>
      <c r="J276" s="27" t="s">
        <v>1621</v>
      </c>
      <c r="K276" s="10" t="s">
        <v>85</v>
      </c>
      <c r="L276" s="10" t="str">
        <f t="shared" si="8"/>
        <v>LA12406-7^Methodology unknown^LN</v>
      </c>
    </row>
    <row r="277" spans="1:22" ht="15" customHeight="1" x14ac:dyDescent="0.25">
      <c r="A277" s="10">
        <v>276</v>
      </c>
      <c r="B277" s="10" t="s">
        <v>215</v>
      </c>
      <c r="C277" s="19" t="s">
        <v>82</v>
      </c>
      <c r="D277" s="10" t="s">
        <v>216</v>
      </c>
      <c r="E277" s="27" t="s">
        <v>217</v>
      </c>
      <c r="F277" s="27" t="s">
        <v>218</v>
      </c>
      <c r="G277" s="27"/>
      <c r="H277" s="20"/>
      <c r="I277" s="27" t="s">
        <v>219</v>
      </c>
      <c r="J277" s="27" t="s">
        <v>1622</v>
      </c>
      <c r="K277" s="10" t="s">
        <v>85</v>
      </c>
      <c r="L277" s="10" t="str">
        <f t="shared" si="8"/>
        <v>LA10392-1^Pass^LN</v>
      </c>
      <c r="M277" s="10"/>
      <c r="N277" s="22"/>
      <c r="O277" s="22"/>
      <c r="P277" s="22"/>
    </row>
    <row r="278" spans="1:22" ht="15" customHeight="1" x14ac:dyDescent="0.25">
      <c r="A278" s="10">
        <v>277</v>
      </c>
      <c r="B278" s="10" t="s">
        <v>215</v>
      </c>
      <c r="C278" s="19" t="s">
        <v>82</v>
      </c>
      <c r="D278" s="10" t="s">
        <v>216</v>
      </c>
      <c r="E278" s="27" t="s">
        <v>217</v>
      </c>
      <c r="F278" s="27" t="s">
        <v>218</v>
      </c>
      <c r="G278" s="27" t="s">
        <v>220</v>
      </c>
      <c r="I278" s="27" t="s">
        <v>221</v>
      </c>
      <c r="J278" s="27" t="s">
        <v>222</v>
      </c>
      <c r="K278" s="10" t="s">
        <v>85</v>
      </c>
      <c r="L278" s="10" t="str">
        <f t="shared" si="8"/>
        <v>LA10393-9^Refer^LN</v>
      </c>
    </row>
    <row r="279" spans="1:22" ht="15" customHeight="1" x14ac:dyDescent="0.25">
      <c r="A279" s="10">
        <v>278</v>
      </c>
      <c r="B279" s="10" t="s">
        <v>215</v>
      </c>
      <c r="C279" s="19" t="s">
        <v>82</v>
      </c>
      <c r="D279" s="10" t="s">
        <v>216</v>
      </c>
      <c r="E279" s="27" t="s">
        <v>217</v>
      </c>
      <c r="F279" s="27" t="s">
        <v>218</v>
      </c>
      <c r="G279" s="27" t="s">
        <v>226</v>
      </c>
      <c r="I279" s="27" t="s">
        <v>227</v>
      </c>
      <c r="J279" s="27" t="s">
        <v>228</v>
      </c>
      <c r="K279" s="10" t="s">
        <v>85</v>
      </c>
      <c r="L279" s="10" t="str">
        <f t="shared" si="8"/>
        <v>LA12408-3^Attempted, but unsuccessful - technical fail^LN</v>
      </c>
      <c r="Q279" s="22"/>
      <c r="R279" s="22"/>
      <c r="S279" s="22"/>
      <c r="T279" s="25"/>
      <c r="U279" s="25"/>
      <c r="V279" s="20"/>
    </row>
    <row r="280" spans="1:22" ht="15" customHeight="1" x14ac:dyDescent="0.25">
      <c r="A280" s="10">
        <v>279</v>
      </c>
      <c r="B280" s="10" t="s">
        <v>215</v>
      </c>
      <c r="C280" s="19" t="s">
        <v>82</v>
      </c>
      <c r="D280" s="10" t="s">
        <v>216</v>
      </c>
      <c r="E280" s="27" t="s">
        <v>217</v>
      </c>
      <c r="F280" s="27" t="s">
        <v>218</v>
      </c>
      <c r="G280" s="27" t="s">
        <v>232</v>
      </c>
      <c r="I280" s="27" t="s">
        <v>233</v>
      </c>
      <c r="J280" s="27" t="s">
        <v>234</v>
      </c>
      <c r="K280" s="10" t="s">
        <v>85</v>
      </c>
      <c r="L280" s="10" t="str">
        <f t="shared" si="8"/>
        <v>LA12409-1^Not performed, medical exclusion - not indicated^LN</v>
      </c>
      <c r="Q280" s="22"/>
      <c r="R280" s="22"/>
      <c r="S280" s="22"/>
      <c r="T280" s="25"/>
      <c r="U280" s="25"/>
      <c r="V280" s="20"/>
    </row>
    <row r="281" spans="1:22" ht="15" customHeight="1" x14ac:dyDescent="0.25">
      <c r="A281" s="10">
        <v>280</v>
      </c>
      <c r="B281" s="10" t="s">
        <v>215</v>
      </c>
      <c r="C281" s="19" t="s">
        <v>82</v>
      </c>
      <c r="D281" s="10" t="s">
        <v>216</v>
      </c>
      <c r="E281" s="27" t="s">
        <v>217</v>
      </c>
      <c r="F281" s="27" t="s">
        <v>218</v>
      </c>
      <c r="G281" s="27" t="s">
        <v>223</v>
      </c>
      <c r="I281" s="27" t="s">
        <v>224</v>
      </c>
      <c r="J281" s="27" t="s">
        <v>225</v>
      </c>
      <c r="K281" s="10" t="s">
        <v>85</v>
      </c>
      <c r="L281" s="10" t="str">
        <f t="shared" si="8"/>
        <v>LA6644-4^Parental refusal^LN</v>
      </c>
      <c r="T281" s="25"/>
      <c r="U281" s="25"/>
    </row>
    <row r="282" spans="1:22" ht="15" customHeight="1" x14ac:dyDescent="0.25">
      <c r="A282" s="10">
        <v>281</v>
      </c>
      <c r="B282" s="10" t="s">
        <v>215</v>
      </c>
      <c r="C282" s="19" t="s">
        <v>82</v>
      </c>
      <c r="D282" s="10" t="s">
        <v>216</v>
      </c>
      <c r="E282" s="27" t="s">
        <v>217</v>
      </c>
      <c r="F282" s="27" t="s">
        <v>218</v>
      </c>
      <c r="G282" s="27" t="s">
        <v>229</v>
      </c>
      <c r="I282" s="27" t="s">
        <v>230</v>
      </c>
      <c r="J282" s="27" t="s">
        <v>231</v>
      </c>
      <c r="K282" s="10" t="s">
        <v>85</v>
      </c>
      <c r="L282" s="10" t="str">
        <f t="shared" si="8"/>
        <v>LA7304-4^Not performed^LN</v>
      </c>
      <c r="T282" s="25"/>
      <c r="U282" s="25"/>
    </row>
    <row r="283" spans="1:22" ht="15" customHeight="1" x14ac:dyDescent="0.25">
      <c r="A283" s="10">
        <v>282</v>
      </c>
      <c r="B283" s="10" t="s">
        <v>235</v>
      </c>
      <c r="C283" s="19" t="s">
        <v>82</v>
      </c>
      <c r="D283" s="10" t="s">
        <v>236</v>
      </c>
      <c r="E283" s="27" t="s">
        <v>217</v>
      </c>
      <c r="F283" s="27" t="s">
        <v>218</v>
      </c>
      <c r="G283" s="27"/>
      <c r="H283" s="20"/>
      <c r="I283" s="27" t="s">
        <v>219</v>
      </c>
      <c r="J283" s="27" t="s">
        <v>1622</v>
      </c>
      <c r="K283" s="10" t="s">
        <v>85</v>
      </c>
      <c r="L283" s="10" t="str">
        <f t="shared" si="8"/>
        <v>LA10392-1^Pass^LN</v>
      </c>
      <c r="M283" s="10"/>
      <c r="N283" s="22"/>
      <c r="O283" s="22"/>
      <c r="P283" s="22"/>
      <c r="T283" s="25"/>
      <c r="U283" s="25"/>
    </row>
    <row r="284" spans="1:22" ht="15" customHeight="1" x14ac:dyDescent="0.25">
      <c r="A284" s="10">
        <v>283</v>
      </c>
      <c r="B284" s="10" t="s">
        <v>235</v>
      </c>
      <c r="C284" s="19" t="s">
        <v>82</v>
      </c>
      <c r="D284" s="10" t="s">
        <v>236</v>
      </c>
      <c r="E284" s="27" t="s">
        <v>217</v>
      </c>
      <c r="F284" s="27" t="s">
        <v>218</v>
      </c>
      <c r="G284" s="27" t="s">
        <v>220</v>
      </c>
      <c r="I284" s="27" t="s">
        <v>221</v>
      </c>
      <c r="J284" s="27" t="s">
        <v>222</v>
      </c>
      <c r="K284" s="10" t="s">
        <v>85</v>
      </c>
      <c r="L284" s="10" t="str">
        <f t="shared" si="8"/>
        <v>LA10393-9^Refer^LN</v>
      </c>
      <c r="T284" s="25"/>
      <c r="U284" s="25"/>
    </row>
    <row r="285" spans="1:22" ht="15" customHeight="1" x14ac:dyDescent="0.25">
      <c r="A285" s="10">
        <v>284</v>
      </c>
      <c r="B285" s="10" t="s">
        <v>235</v>
      </c>
      <c r="C285" s="19" t="s">
        <v>82</v>
      </c>
      <c r="D285" s="10" t="s">
        <v>236</v>
      </c>
      <c r="E285" s="27" t="s">
        <v>217</v>
      </c>
      <c r="F285" s="27" t="s">
        <v>218</v>
      </c>
      <c r="G285" s="27" t="s">
        <v>226</v>
      </c>
      <c r="I285" s="27" t="s">
        <v>227</v>
      </c>
      <c r="J285" s="27" t="s">
        <v>228</v>
      </c>
      <c r="K285" s="10" t="s">
        <v>85</v>
      </c>
      <c r="L285" s="10" t="str">
        <f t="shared" si="8"/>
        <v>LA12408-3^Attempted, but unsuccessful - technical fail^LN</v>
      </c>
      <c r="T285" s="25"/>
      <c r="U285" s="25"/>
    </row>
    <row r="286" spans="1:22" ht="15" customHeight="1" x14ac:dyDescent="0.25">
      <c r="A286" s="10">
        <v>285</v>
      </c>
      <c r="B286" s="10" t="s">
        <v>235</v>
      </c>
      <c r="C286" s="19" t="s">
        <v>82</v>
      </c>
      <c r="D286" s="10" t="s">
        <v>236</v>
      </c>
      <c r="E286" s="27" t="s">
        <v>217</v>
      </c>
      <c r="F286" s="27" t="s">
        <v>218</v>
      </c>
      <c r="G286" s="27" t="s">
        <v>232</v>
      </c>
      <c r="I286" s="27" t="s">
        <v>233</v>
      </c>
      <c r="J286" s="27" t="s">
        <v>234</v>
      </c>
      <c r="K286" s="10" t="s">
        <v>85</v>
      </c>
      <c r="L286" s="10" t="str">
        <f t="shared" si="8"/>
        <v>LA12409-1^Not performed, medical exclusion - not indicated^LN</v>
      </c>
      <c r="Q286" s="22"/>
      <c r="R286" s="22"/>
      <c r="S286" s="22"/>
      <c r="T286" s="25"/>
      <c r="U286" s="25"/>
      <c r="V286" s="20"/>
    </row>
    <row r="287" spans="1:22" ht="15" customHeight="1" x14ac:dyDescent="0.25">
      <c r="A287" s="10">
        <v>286</v>
      </c>
      <c r="B287" s="10" t="s">
        <v>235</v>
      </c>
      <c r="C287" s="19" t="s">
        <v>82</v>
      </c>
      <c r="D287" s="10" t="s">
        <v>236</v>
      </c>
      <c r="E287" s="27" t="s">
        <v>217</v>
      </c>
      <c r="F287" s="27" t="s">
        <v>218</v>
      </c>
      <c r="G287" s="27" t="s">
        <v>223</v>
      </c>
      <c r="I287" s="27" t="s">
        <v>224</v>
      </c>
      <c r="J287" s="27" t="s">
        <v>225</v>
      </c>
      <c r="K287" s="10" t="s">
        <v>85</v>
      </c>
      <c r="L287" s="10" t="str">
        <f t="shared" si="8"/>
        <v>LA6644-4^Parental refusal^LN</v>
      </c>
      <c r="T287" s="25"/>
      <c r="U287" s="25"/>
    </row>
    <row r="288" spans="1:22" ht="15" customHeight="1" x14ac:dyDescent="0.25">
      <c r="A288" s="10">
        <v>287</v>
      </c>
      <c r="B288" s="10" t="s">
        <v>235</v>
      </c>
      <c r="C288" s="19" t="s">
        <v>82</v>
      </c>
      <c r="D288" s="10" t="s">
        <v>236</v>
      </c>
      <c r="E288" s="27" t="s">
        <v>217</v>
      </c>
      <c r="F288" s="27" t="s">
        <v>218</v>
      </c>
      <c r="G288" s="27" t="s">
        <v>229</v>
      </c>
      <c r="I288" s="27" t="s">
        <v>230</v>
      </c>
      <c r="J288" s="27" t="s">
        <v>231</v>
      </c>
      <c r="K288" s="10" t="s">
        <v>85</v>
      </c>
      <c r="L288" s="10" t="str">
        <f t="shared" si="8"/>
        <v>LA7304-4^Not performed^LN</v>
      </c>
      <c r="T288" s="25"/>
      <c r="U288" s="25"/>
    </row>
    <row r="289" spans="1:22" ht="15" customHeight="1" x14ac:dyDescent="0.25">
      <c r="A289" s="10">
        <v>288</v>
      </c>
      <c r="B289" s="9" t="s">
        <v>871</v>
      </c>
      <c r="C289" s="19" t="s">
        <v>82</v>
      </c>
      <c r="D289" s="9" t="s">
        <v>872</v>
      </c>
      <c r="E289" s="9" t="s">
        <v>873</v>
      </c>
      <c r="F289" s="9" t="s">
        <v>872</v>
      </c>
      <c r="I289" s="9" t="s">
        <v>874</v>
      </c>
      <c r="J289" s="9" t="s">
        <v>875</v>
      </c>
      <c r="K289" s="9" t="s">
        <v>85</v>
      </c>
      <c r="L289" s="10" t="str">
        <f t="shared" si="8"/>
        <v>&lt;ANY&gt;^Logical Observation Identifiers Names and Codes^LN</v>
      </c>
      <c r="M289" s="9">
        <v>2.52</v>
      </c>
      <c r="O289" s="9" t="s">
        <v>325</v>
      </c>
      <c r="P289" s="9" t="s">
        <v>356</v>
      </c>
      <c r="T289" s="25"/>
      <c r="U289" s="25"/>
    </row>
    <row r="290" spans="1:22" ht="15" customHeight="1" x14ac:dyDescent="0.25">
      <c r="A290" s="10">
        <v>289</v>
      </c>
      <c r="B290" s="9" t="s">
        <v>501</v>
      </c>
      <c r="C290" s="19" t="s">
        <v>1005</v>
      </c>
      <c r="D290" s="9" t="s">
        <v>502</v>
      </c>
      <c r="E290" s="9" t="s">
        <v>503</v>
      </c>
      <c r="F290" s="9" t="s">
        <v>502</v>
      </c>
      <c r="I290" s="9" t="s">
        <v>348</v>
      </c>
      <c r="J290" s="9" t="s">
        <v>504</v>
      </c>
      <c r="K290" s="9" t="s">
        <v>505</v>
      </c>
      <c r="L290" s="19" t="s">
        <v>348</v>
      </c>
      <c r="M290" s="9">
        <v>2.8</v>
      </c>
      <c r="O290" s="9" t="s">
        <v>325</v>
      </c>
      <c r="P290" s="9" t="s">
        <v>356</v>
      </c>
      <c r="T290" s="25"/>
      <c r="U290" s="25"/>
    </row>
    <row r="291" spans="1:22" ht="15" customHeight="1" x14ac:dyDescent="0.25">
      <c r="A291" s="10">
        <v>290</v>
      </c>
      <c r="B291" s="9" t="s">
        <v>501</v>
      </c>
      <c r="C291" s="19" t="s">
        <v>1005</v>
      </c>
      <c r="D291" s="9" t="s">
        <v>502</v>
      </c>
      <c r="E291" s="9" t="s">
        <v>503</v>
      </c>
      <c r="F291" s="9" t="s">
        <v>502</v>
      </c>
      <c r="I291" s="9" t="s">
        <v>72</v>
      </c>
      <c r="J291" s="9" t="s">
        <v>506</v>
      </c>
      <c r="K291" s="9" t="s">
        <v>505</v>
      </c>
      <c r="L291" s="19" t="s">
        <v>72</v>
      </c>
      <c r="M291" s="9">
        <v>2.8</v>
      </c>
      <c r="O291" s="9" t="s">
        <v>325</v>
      </c>
      <c r="P291" s="9" t="s">
        <v>356</v>
      </c>
      <c r="T291" s="25"/>
      <c r="U291" s="25"/>
    </row>
    <row r="292" spans="1:22" ht="15" customHeight="1" x14ac:dyDescent="0.25">
      <c r="A292" s="10">
        <v>291</v>
      </c>
      <c r="B292" s="9" t="s">
        <v>501</v>
      </c>
      <c r="C292" s="19" t="s">
        <v>1005</v>
      </c>
      <c r="D292" s="9" t="s">
        <v>502</v>
      </c>
      <c r="E292" s="9" t="s">
        <v>503</v>
      </c>
      <c r="F292" s="9" t="s">
        <v>502</v>
      </c>
      <c r="I292" s="9" t="s">
        <v>77</v>
      </c>
      <c r="J292" s="9" t="s">
        <v>507</v>
      </c>
      <c r="K292" s="9" t="s">
        <v>505</v>
      </c>
      <c r="L292" s="19" t="s">
        <v>77</v>
      </c>
      <c r="M292" s="9">
        <v>2.8</v>
      </c>
      <c r="O292" s="9" t="s">
        <v>325</v>
      </c>
      <c r="P292" s="9" t="s">
        <v>356</v>
      </c>
      <c r="Q292" s="22"/>
      <c r="R292" s="22"/>
      <c r="S292" s="22"/>
      <c r="T292" s="25"/>
      <c r="U292" s="25"/>
      <c r="V292" s="20"/>
    </row>
    <row r="293" spans="1:22" ht="15" customHeight="1" x14ac:dyDescent="0.25">
      <c r="A293" s="10">
        <v>292</v>
      </c>
      <c r="B293" s="9" t="s">
        <v>501</v>
      </c>
      <c r="C293" s="19" t="s">
        <v>1005</v>
      </c>
      <c r="D293" s="9" t="s">
        <v>502</v>
      </c>
      <c r="E293" s="9" t="s">
        <v>503</v>
      </c>
      <c r="F293" s="9" t="s">
        <v>502</v>
      </c>
      <c r="I293" s="9" t="s">
        <v>331</v>
      </c>
      <c r="J293" s="9" t="s">
        <v>508</v>
      </c>
      <c r="K293" s="9" t="s">
        <v>505</v>
      </c>
      <c r="L293" s="19" t="s">
        <v>331</v>
      </c>
      <c r="M293" s="9">
        <v>2.8</v>
      </c>
      <c r="N293" s="9" t="s">
        <v>509</v>
      </c>
      <c r="O293" s="9" t="s">
        <v>328</v>
      </c>
      <c r="P293" s="9" t="s">
        <v>356</v>
      </c>
      <c r="T293" s="25"/>
      <c r="U293" s="25"/>
    </row>
    <row r="294" spans="1:22" ht="15" customHeight="1" x14ac:dyDescent="0.25">
      <c r="A294" s="10">
        <v>293</v>
      </c>
      <c r="B294" s="9" t="s">
        <v>862</v>
      </c>
      <c r="C294" s="19" t="s">
        <v>1005</v>
      </c>
      <c r="D294" s="9" t="s">
        <v>863</v>
      </c>
      <c r="E294" s="9" t="s">
        <v>864</v>
      </c>
      <c r="F294" s="9" t="s">
        <v>863</v>
      </c>
      <c r="I294" s="9" t="s">
        <v>865</v>
      </c>
      <c r="J294" s="9" t="s">
        <v>866</v>
      </c>
      <c r="K294" s="9" t="s">
        <v>867</v>
      </c>
      <c r="L294" s="10" t="s">
        <v>865</v>
      </c>
      <c r="M294" s="9" t="s">
        <v>585</v>
      </c>
      <c r="O294" s="9" t="s">
        <v>328</v>
      </c>
      <c r="P294" s="9" t="s">
        <v>356</v>
      </c>
      <c r="T294" s="25"/>
      <c r="U294" s="25"/>
    </row>
    <row r="295" spans="1:22" ht="15" customHeight="1" x14ac:dyDescent="0.25">
      <c r="A295" s="10">
        <v>294</v>
      </c>
      <c r="B295" s="9" t="s">
        <v>862</v>
      </c>
      <c r="C295" s="19" t="s">
        <v>1005</v>
      </c>
      <c r="D295" s="9" t="s">
        <v>863</v>
      </c>
      <c r="E295" s="9" t="s">
        <v>864</v>
      </c>
      <c r="F295" s="9" t="s">
        <v>863</v>
      </c>
      <c r="I295" s="9" t="s">
        <v>470</v>
      </c>
      <c r="J295" s="9" t="s">
        <v>868</v>
      </c>
      <c r="K295" s="9" t="s">
        <v>867</v>
      </c>
      <c r="L295" s="10" t="s">
        <v>470</v>
      </c>
      <c r="M295" s="9" t="s">
        <v>585</v>
      </c>
      <c r="O295" s="9" t="s">
        <v>325</v>
      </c>
      <c r="P295" s="9" t="s">
        <v>356</v>
      </c>
      <c r="T295" s="25"/>
      <c r="U295" s="25"/>
    </row>
    <row r="296" spans="1:22" ht="15" customHeight="1" x14ac:dyDescent="0.25">
      <c r="A296" s="10">
        <v>295</v>
      </c>
      <c r="B296" s="9" t="s">
        <v>862</v>
      </c>
      <c r="C296" s="19" t="s">
        <v>1005</v>
      </c>
      <c r="D296" s="9" t="s">
        <v>863</v>
      </c>
      <c r="E296" s="9" t="s">
        <v>864</v>
      </c>
      <c r="F296" s="9" t="s">
        <v>863</v>
      </c>
      <c r="I296" s="9" t="s">
        <v>869</v>
      </c>
      <c r="J296" s="9" t="s">
        <v>870</v>
      </c>
      <c r="K296" s="9" t="s">
        <v>867</v>
      </c>
      <c r="L296" s="10" t="s">
        <v>869</v>
      </c>
      <c r="M296" s="9" t="s">
        <v>585</v>
      </c>
      <c r="O296" s="9" t="s">
        <v>328</v>
      </c>
      <c r="P296" s="9" t="s">
        <v>356</v>
      </c>
      <c r="T296" s="25"/>
      <c r="U296" s="25"/>
    </row>
    <row r="297" spans="1:22" ht="15" customHeight="1" x14ac:dyDescent="0.25">
      <c r="A297" s="10">
        <v>296</v>
      </c>
      <c r="B297" s="9" t="s">
        <v>852</v>
      </c>
      <c r="C297" s="19" t="s">
        <v>1005</v>
      </c>
      <c r="D297" s="9" t="s">
        <v>853</v>
      </c>
      <c r="E297" s="9" t="s">
        <v>854</v>
      </c>
      <c r="F297" s="9" t="s">
        <v>853</v>
      </c>
      <c r="I297" s="9" t="s">
        <v>860</v>
      </c>
      <c r="J297" s="9" t="s">
        <v>861</v>
      </c>
      <c r="K297" s="9" t="s">
        <v>857</v>
      </c>
      <c r="L297" s="10" t="s">
        <v>860</v>
      </c>
      <c r="M297" s="9" t="s">
        <v>585</v>
      </c>
      <c r="O297" s="9" t="s">
        <v>328</v>
      </c>
      <c r="P297" s="9" t="s">
        <v>356</v>
      </c>
      <c r="T297" s="25"/>
      <c r="U297" s="25"/>
    </row>
    <row r="298" spans="1:22" ht="15" customHeight="1" x14ac:dyDescent="0.25">
      <c r="A298" s="10">
        <v>297</v>
      </c>
      <c r="B298" s="9" t="s">
        <v>852</v>
      </c>
      <c r="C298" s="19" t="s">
        <v>1005</v>
      </c>
      <c r="D298" s="9" t="s">
        <v>853</v>
      </c>
      <c r="E298" s="9" t="s">
        <v>854</v>
      </c>
      <c r="F298" s="9" t="s">
        <v>853</v>
      </c>
      <c r="I298" s="9" t="s">
        <v>858</v>
      </c>
      <c r="J298" s="9" t="s">
        <v>859</v>
      </c>
      <c r="K298" s="9" t="s">
        <v>857</v>
      </c>
      <c r="L298" s="10" t="s">
        <v>858</v>
      </c>
      <c r="M298" s="9" t="s">
        <v>585</v>
      </c>
      <c r="O298" s="9" t="s">
        <v>325</v>
      </c>
      <c r="P298" s="9" t="s">
        <v>356</v>
      </c>
      <c r="Q298" s="22"/>
      <c r="R298" s="22"/>
      <c r="S298" s="22"/>
      <c r="T298" s="25"/>
      <c r="U298" s="25"/>
      <c r="V298" s="20"/>
    </row>
    <row r="299" spans="1:22" ht="15" customHeight="1" x14ac:dyDescent="0.25">
      <c r="A299" s="10">
        <v>298</v>
      </c>
      <c r="B299" s="9" t="s">
        <v>852</v>
      </c>
      <c r="C299" s="19" t="s">
        <v>1005</v>
      </c>
      <c r="D299" s="9" t="s">
        <v>853</v>
      </c>
      <c r="E299" s="9" t="s">
        <v>854</v>
      </c>
      <c r="F299" s="9" t="s">
        <v>853</v>
      </c>
      <c r="I299" s="9" t="s">
        <v>855</v>
      </c>
      <c r="J299" s="9" t="s">
        <v>856</v>
      </c>
      <c r="K299" s="9" t="s">
        <v>857</v>
      </c>
      <c r="L299" s="10" t="s">
        <v>855</v>
      </c>
      <c r="M299" s="9" t="s">
        <v>585</v>
      </c>
      <c r="O299" s="9" t="s">
        <v>328</v>
      </c>
      <c r="P299" s="9" t="s">
        <v>356</v>
      </c>
      <c r="Q299" s="22"/>
      <c r="R299" s="22"/>
      <c r="S299" s="22"/>
      <c r="T299" s="25"/>
      <c r="U299" s="25"/>
      <c r="V299" s="20"/>
    </row>
    <row r="300" spans="1:22" ht="15" customHeight="1" x14ac:dyDescent="0.25">
      <c r="A300" s="10">
        <v>299</v>
      </c>
      <c r="B300" s="19" t="s">
        <v>579</v>
      </c>
      <c r="C300" s="19" t="s">
        <v>986</v>
      </c>
      <c r="D300" s="19" t="s">
        <v>580</v>
      </c>
      <c r="E300" s="19" t="s">
        <v>581</v>
      </c>
      <c r="F300" s="19" t="s">
        <v>580</v>
      </c>
      <c r="T300" s="25"/>
      <c r="U300" s="25"/>
    </row>
    <row r="301" spans="1:22" ht="15" customHeight="1" x14ac:dyDescent="0.25">
      <c r="A301" s="10">
        <v>300</v>
      </c>
      <c r="B301" s="9" t="s">
        <v>523</v>
      </c>
      <c r="C301" s="19" t="s">
        <v>1005</v>
      </c>
      <c r="D301" s="9" t="s">
        <v>524</v>
      </c>
      <c r="E301" s="9" t="s">
        <v>525</v>
      </c>
      <c r="F301" s="9" t="s">
        <v>524</v>
      </c>
      <c r="I301" s="9" t="s">
        <v>377</v>
      </c>
      <c r="J301" s="9" t="s">
        <v>526</v>
      </c>
      <c r="K301" s="9" t="s">
        <v>527</v>
      </c>
      <c r="L301" s="19" t="s">
        <v>377</v>
      </c>
      <c r="M301" s="9" t="s">
        <v>528</v>
      </c>
      <c r="N301" s="9" t="s">
        <v>529</v>
      </c>
      <c r="O301" s="9" t="s">
        <v>328</v>
      </c>
      <c r="P301" s="9" t="s">
        <v>326</v>
      </c>
      <c r="T301" s="25"/>
      <c r="U301" s="25"/>
    </row>
    <row r="302" spans="1:22" ht="15" customHeight="1" x14ac:dyDescent="0.25">
      <c r="A302" s="10">
        <v>301</v>
      </c>
      <c r="B302" s="9" t="s">
        <v>523</v>
      </c>
      <c r="C302" s="19" t="s">
        <v>1005</v>
      </c>
      <c r="D302" s="9" t="s">
        <v>524</v>
      </c>
      <c r="E302" s="9" t="s">
        <v>525</v>
      </c>
      <c r="F302" s="9" t="s">
        <v>524</v>
      </c>
      <c r="I302" s="9" t="s">
        <v>530</v>
      </c>
      <c r="J302" s="9" t="s">
        <v>531</v>
      </c>
      <c r="K302" s="9" t="s">
        <v>527</v>
      </c>
      <c r="L302" s="9" t="s">
        <v>530</v>
      </c>
      <c r="M302" s="9" t="s">
        <v>528</v>
      </c>
      <c r="N302" s="9" t="s">
        <v>532</v>
      </c>
      <c r="O302" s="9" t="s">
        <v>325</v>
      </c>
      <c r="P302" s="9" t="s">
        <v>326</v>
      </c>
      <c r="T302" s="25"/>
      <c r="U302" s="25"/>
    </row>
    <row r="303" spans="1:22" ht="15" customHeight="1" x14ac:dyDescent="0.25">
      <c r="A303" s="10">
        <v>302</v>
      </c>
      <c r="B303" s="9" t="s">
        <v>523</v>
      </c>
      <c r="C303" s="19" t="s">
        <v>1005</v>
      </c>
      <c r="D303" s="9" t="s">
        <v>524</v>
      </c>
      <c r="E303" s="9" t="s">
        <v>525</v>
      </c>
      <c r="F303" s="9" t="s">
        <v>524</v>
      </c>
      <c r="I303" s="9" t="s">
        <v>533</v>
      </c>
      <c r="J303" s="9" t="s">
        <v>534</v>
      </c>
      <c r="K303" s="9" t="s">
        <v>527</v>
      </c>
      <c r="L303" s="9" t="s">
        <v>533</v>
      </c>
      <c r="M303" s="9" t="s">
        <v>528</v>
      </c>
      <c r="N303" s="9" t="s">
        <v>535</v>
      </c>
      <c r="O303" s="9" t="s">
        <v>325</v>
      </c>
      <c r="P303" s="9" t="s">
        <v>326</v>
      </c>
      <c r="T303" s="25"/>
      <c r="U303" s="25"/>
    </row>
    <row r="304" spans="1:22" ht="15" customHeight="1" x14ac:dyDescent="0.25">
      <c r="A304" s="10">
        <v>303</v>
      </c>
      <c r="B304" s="9" t="s">
        <v>523</v>
      </c>
      <c r="C304" s="19" t="s">
        <v>1005</v>
      </c>
      <c r="D304" s="9" t="s">
        <v>524</v>
      </c>
      <c r="E304" s="9" t="s">
        <v>525</v>
      </c>
      <c r="F304" s="9" t="s">
        <v>524</v>
      </c>
      <c r="I304" s="9" t="s">
        <v>536</v>
      </c>
      <c r="J304" s="9" t="s">
        <v>537</v>
      </c>
      <c r="K304" s="9" t="s">
        <v>527</v>
      </c>
      <c r="L304" s="9" t="s">
        <v>536</v>
      </c>
      <c r="M304" s="9" t="s">
        <v>528</v>
      </c>
      <c r="N304" s="9" t="s">
        <v>538</v>
      </c>
      <c r="O304" s="9" t="s">
        <v>325</v>
      </c>
      <c r="P304" s="9" t="s">
        <v>326</v>
      </c>
      <c r="T304" s="25"/>
      <c r="U304" s="25"/>
    </row>
    <row r="305" spans="1:22" ht="15" customHeight="1" x14ac:dyDescent="0.25">
      <c r="A305" s="10">
        <v>304</v>
      </c>
      <c r="B305" s="9" t="s">
        <v>523</v>
      </c>
      <c r="C305" s="19" t="s">
        <v>1005</v>
      </c>
      <c r="D305" s="9" t="s">
        <v>524</v>
      </c>
      <c r="E305" s="9" t="s">
        <v>525</v>
      </c>
      <c r="F305" s="9" t="s">
        <v>524</v>
      </c>
      <c r="I305" s="9" t="s">
        <v>498</v>
      </c>
      <c r="J305" s="9" t="s">
        <v>539</v>
      </c>
      <c r="K305" s="9" t="s">
        <v>527</v>
      </c>
      <c r="L305" s="9" t="s">
        <v>498</v>
      </c>
      <c r="M305" s="9" t="s">
        <v>528</v>
      </c>
      <c r="N305" s="9" t="s">
        <v>540</v>
      </c>
      <c r="O305" s="9" t="s">
        <v>325</v>
      </c>
      <c r="P305" s="9" t="s">
        <v>326</v>
      </c>
      <c r="T305" s="25"/>
      <c r="U305" s="25"/>
    </row>
    <row r="306" spans="1:22" ht="15" customHeight="1" x14ac:dyDescent="0.25">
      <c r="A306" s="10">
        <v>305</v>
      </c>
      <c r="B306" s="9" t="s">
        <v>523</v>
      </c>
      <c r="C306" s="19" t="s">
        <v>1005</v>
      </c>
      <c r="D306" s="9" t="s">
        <v>524</v>
      </c>
      <c r="E306" s="9" t="s">
        <v>525</v>
      </c>
      <c r="F306" s="9" t="s">
        <v>524</v>
      </c>
      <c r="I306" s="9" t="s">
        <v>950</v>
      </c>
      <c r="J306" s="9" t="s">
        <v>541</v>
      </c>
      <c r="K306" s="9" t="s">
        <v>527</v>
      </c>
      <c r="L306" s="9" t="s">
        <v>950</v>
      </c>
      <c r="M306" s="9" t="s">
        <v>528</v>
      </c>
      <c r="N306" s="9" t="s">
        <v>542</v>
      </c>
      <c r="O306" s="9" t="s">
        <v>328</v>
      </c>
      <c r="P306" s="9" t="s">
        <v>326</v>
      </c>
      <c r="T306" s="25"/>
      <c r="U306" s="25"/>
    </row>
    <row r="307" spans="1:22" ht="15" customHeight="1" x14ac:dyDescent="0.25">
      <c r="A307" s="10">
        <v>306</v>
      </c>
      <c r="B307" s="9" t="s">
        <v>523</v>
      </c>
      <c r="C307" s="19" t="s">
        <v>1005</v>
      </c>
      <c r="D307" s="9" t="s">
        <v>524</v>
      </c>
      <c r="E307" s="9" t="s">
        <v>525</v>
      </c>
      <c r="F307" s="9" t="s">
        <v>524</v>
      </c>
      <c r="I307" s="9" t="s">
        <v>543</v>
      </c>
      <c r="J307" s="9" t="s">
        <v>544</v>
      </c>
      <c r="K307" s="9" t="s">
        <v>527</v>
      </c>
      <c r="L307" s="9" t="s">
        <v>543</v>
      </c>
      <c r="M307" s="9" t="s">
        <v>528</v>
      </c>
      <c r="N307" s="9" t="s">
        <v>545</v>
      </c>
      <c r="O307" s="9" t="s">
        <v>328</v>
      </c>
      <c r="P307" s="9" t="s">
        <v>326</v>
      </c>
      <c r="T307" s="25"/>
      <c r="U307" s="25"/>
    </row>
    <row r="308" spans="1:22" ht="15" customHeight="1" x14ac:dyDescent="0.25">
      <c r="A308" s="10">
        <v>307</v>
      </c>
      <c r="B308" s="9" t="s">
        <v>523</v>
      </c>
      <c r="C308" s="19" t="s">
        <v>1005</v>
      </c>
      <c r="D308" s="9" t="s">
        <v>524</v>
      </c>
      <c r="E308" s="9" t="s">
        <v>525</v>
      </c>
      <c r="F308" s="9" t="s">
        <v>524</v>
      </c>
      <c r="I308" s="9" t="s">
        <v>546</v>
      </c>
      <c r="J308" s="9" t="s">
        <v>547</v>
      </c>
      <c r="K308" s="9" t="s">
        <v>527</v>
      </c>
      <c r="L308" s="9" t="s">
        <v>546</v>
      </c>
      <c r="M308" s="9" t="s">
        <v>528</v>
      </c>
      <c r="N308" s="9" t="s">
        <v>545</v>
      </c>
      <c r="O308" s="9" t="s">
        <v>325</v>
      </c>
      <c r="P308" s="9" t="s">
        <v>326</v>
      </c>
      <c r="T308" s="25"/>
      <c r="U308" s="25"/>
    </row>
    <row r="309" spans="1:22" ht="15" customHeight="1" x14ac:dyDescent="0.25">
      <c r="A309" s="10">
        <v>308</v>
      </c>
      <c r="B309" s="9" t="s">
        <v>523</v>
      </c>
      <c r="C309" s="19" t="s">
        <v>1005</v>
      </c>
      <c r="D309" s="9" t="s">
        <v>524</v>
      </c>
      <c r="E309" s="9" t="s">
        <v>525</v>
      </c>
      <c r="F309" s="9" t="s">
        <v>524</v>
      </c>
      <c r="I309" s="9" t="s">
        <v>548</v>
      </c>
      <c r="J309" s="9" t="s">
        <v>549</v>
      </c>
      <c r="K309" s="9" t="s">
        <v>527</v>
      </c>
      <c r="L309" s="9" t="s">
        <v>548</v>
      </c>
      <c r="M309" s="9" t="s">
        <v>528</v>
      </c>
      <c r="N309" s="9" t="s">
        <v>545</v>
      </c>
      <c r="O309" s="9" t="s">
        <v>325</v>
      </c>
      <c r="P309" s="9" t="s">
        <v>326</v>
      </c>
      <c r="T309" s="25"/>
      <c r="U309" s="25"/>
    </row>
    <row r="310" spans="1:22" ht="15" customHeight="1" x14ac:dyDescent="0.25">
      <c r="A310" s="10">
        <v>309</v>
      </c>
      <c r="B310" s="9" t="s">
        <v>523</v>
      </c>
      <c r="C310" s="19" t="s">
        <v>1005</v>
      </c>
      <c r="D310" s="9" t="s">
        <v>524</v>
      </c>
      <c r="E310" s="9" t="s">
        <v>525</v>
      </c>
      <c r="F310" s="9" t="s">
        <v>524</v>
      </c>
      <c r="I310" s="9" t="s">
        <v>550</v>
      </c>
      <c r="J310" s="9" t="s">
        <v>551</v>
      </c>
      <c r="K310" s="9" t="s">
        <v>527</v>
      </c>
      <c r="L310" s="9" t="s">
        <v>550</v>
      </c>
      <c r="M310" s="9" t="s">
        <v>528</v>
      </c>
      <c r="N310" s="9" t="s">
        <v>552</v>
      </c>
      <c r="O310" s="9" t="s">
        <v>325</v>
      </c>
      <c r="P310" s="9" t="s">
        <v>326</v>
      </c>
      <c r="T310" s="25"/>
      <c r="U310" s="25"/>
    </row>
    <row r="311" spans="1:22" ht="15" customHeight="1" x14ac:dyDescent="0.25">
      <c r="A311" s="10">
        <v>310</v>
      </c>
      <c r="B311" s="9" t="s">
        <v>523</v>
      </c>
      <c r="C311" s="19" t="s">
        <v>1005</v>
      </c>
      <c r="D311" s="9" t="s">
        <v>524</v>
      </c>
      <c r="E311" s="9" t="s">
        <v>525</v>
      </c>
      <c r="F311" s="9" t="s">
        <v>524</v>
      </c>
      <c r="I311" s="9" t="s">
        <v>553</v>
      </c>
      <c r="J311" s="9" t="s">
        <v>554</v>
      </c>
      <c r="K311" s="9" t="s">
        <v>527</v>
      </c>
      <c r="L311" s="9" t="s">
        <v>553</v>
      </c>
      <c r="M311" s="9" t="s">
        <v>528</v>
      </c>
      <c r="N311" s="9" t="s">
        <v>555</v>
      </c>
      <c r="O311" s="9" t="s">
        <v>325</v>
      </c>
      <c r="P311" s="9" t="s">
        <v>326</v>
      </c>
      <c r="T311" s="25"/>
      <c r="U311" s="25"/>
    </row>
    <row r="312" spans="1:22" ht="15" customHeight="1" x14ac:dyDescent="0.25">
      <c r="A312" s="10">
        <v>311</v>
      </c>
      <c r="B312" s="9" t="s">
        <v>523</v>
      </c>
      <c r="C312" s="19" t="s">
        <v>1005</v>
      </c>
      <c r="D312" s="9" t="s">
        <v>524</v>
      </c>
      <c r="E312" s="9" t="s">
        <v>525</v>
      </c>
      <c r="F312" s="9" t="s">
        <v>524</v>
      </c>
      <c r="I312" s="9" t="s">
        <v>556</v>
      </c>
      <c r="J312" s="9" t="s">
        <v>557</v>
      </c>
      <c r="K312" s="9" t="s">
        <v>527</v>
      </c>
      <c r="L312" s="9" t="s">
        <v>556</v>
      </c>
      <c r="M312" s="9" t="s">
        <v>528</v>
      </c>
      <c r="N312" s="9" t="s">
        <v>558</v>
      </c>
      <c r="O312" s="9" t="s">
        <v>325</v>
      </c>
      <c r="P312" s="9" t="s">
        <v>326</v>
      </c>
      <c r="Q312" s="22"/>
      <c r="R312" s="22"/>
      <c r="S312" s="22"/>
      <c r="T312" s="25"/>
      <c r="U312" s="25"/>
      <c r="V312" s="20"/>
    </row>
    <row r="313" spans="1:22" ht="15" customHeight="1" x14ac:dyDescent="0.25">
      <c r="A313" s="10">
        <v>312</v>
      </c>
      <c r="B313" s="9" t="s">
        <v>523</v>
      </c>
      <c r="C313" s="19" t="s">
        <v>1005</v>
      </c>
      <c r="D313" s="9" t="s">
        <v>524</v>
      </c>
      <c r="E313" s="9" t="s">
        <v>525</v>
      </c>
      <c r="F313" s="9" t="s">
        <v>524</v>
      </c>
      <c r="I313" s="9" t="s">
        <v>559</v>
      </c>
      <c r="J313" s="9" t="s">
        <v>560</v>
      </c>
      <c r="K313" s="9" t="s">
        <v>527</v>
      </c>
      <c r="L313" s="9" t="s">
        <v>559</v>
      </c>
      <c r="M313" s="9" t="s">
        <v>528</v>
      </c>
      <c r="N313" s="9" t="s">
        <v>561</v>
      </c>
      <c r="O313" s="9" t="s">
        <v>325</v>
      </c>
      <c r="P313" s="9" t="s">
        <v>326</v>
      </c>
      <c r="T313" s="25"/>
      <c r="U313" s="25"/>
    </row>
    <row r="314" spans="1:22" ht="15" customHeight="1" x14ac:dyDescent="0.25">
      <c r="A314" s="10">
        <v>313</v>
      </c>
      <c r="B314" s="9" t="s">
        <v>523</v>
      </c>
      <c r="C314" s="19" t="s">
        <v>1005</v>
      </c>
      <c r="D314" s="9" t="s">
        <v>524</v>
      </c>
      <c r="E314" s="9" t="s">
        <v>525</v>
      </c>
      <c r="F314" s="9" t="s">
        <v>524</v>
      </c>
      <c r="I314" s="9" t="s">
        <v>562</v>
      </c>
      <c r="J314" s="9" t="s">
        <v>563</v>
      </c>
      <c r="K314" s="9" t="s">
        <v>527</v>
      </c>
      <c r="L314" s="9" t="s">
        <v>562</v>
      </c>
      <c r="M314" s="9" t="s">
        <v>528</v>
      </c>
      <c r="N314" s="9" t="s">
        <v>564</v>
      </c>
      <c r="O314" s="9" t="s">
        <v>325</v>
      </c>
      <c r="P314" s="9" t="s">
        <v>326</v>
      </c>
      <c r="T314" s="25"/>
      <c r="U314" s="25"/>
    </row>
    <row r="315" spans="1:22" ht="15" customHeight="1" x14ac:dyDescent="0.25">
      <c r="A315" s="10">
        <v>314</v>
      </c>
      <c r="B315" s="9" t="s">
        <v>523</v>
      </c>
      <c r="C315" s="19" t="s">
        <v>1005</v>
      </c>
      <c r="D315" s="9" t="s">
        <v>524</v>
      </c>
      <c r="E315" s="9" t="s">
        <v>525</v>
      </c>
      <c r="F315" s="9" t="s">
        <v>524</v>
      </c>
      <c r="I315" s="9" t="s">
        <v>565</v>
      </c>
      <c r="J315" s="9" t="s">
        <v>566</v>
      </c>
      <c r="K315" s="9" t="s">
        <v>527</v>
      </c>
      <c r="L315" s="9" t="s">
        <v>565</v>
      </c>
      <c r="M315" s="9" t="s">
        <v>528</v>
      </c>
      <c r="N315" s="9" t="s">
        <v>567</v>
      </c>
      <c r="O315" s="9" t="s">
        <v>325</v>
      </c>
      <c r="P315" s="9" t="s">
        <v>326</v>
      </c>
      <c r="T315" s="25"/>
      <c r="U315" s="25"/>
    </row>
    <row r="316" spans="1:22" ht="15" customHeight="1" x14ac:dyDescent="0.25">
      <c r="A316" s="10">
        <v>315</v>
      </c>
      <c r="B316" s="9" t="s">
        <v>523</v>
      </c>
      <c r="C316" s="19" t="s">
        <v>1005</v>
      </c>
      <c r="D316" s="9" t="s">
        <v>524</v>
      </c>
      <c r="E316" s="9" t="s">
        <v>525</v>
      </c>
      <c r="F316" s="9" t="s">
        <v>524</v>
      </c>
      <c r="I316" s="9" t="s">
        <v>568</v>
      </c>
      <c r="J316" s="9" t="s">
        <v>569</v>
      </c>
      <c r="K316" s="9" t="s">
        <v>527</v>
      </c>
      <c r="L316" s="9" t="s">
        <v>568</v>
      </c>
      <c r="M316" s="9" t="s">
        <v>528</v>
      </c>
      <c r="N316" s="9" t="s">
        <v>570</v>
      </c>
      <c r="O316" s="9" t="s">
        <v>325</v>
      </c>
      <c r="P316" s="9" t="s">
        <v>326</v>
      </c>
      <c r="T316" s="25"/>
      <c r="U316" s="25"/>
    </row>
    <row r="317" spans="1:22" ht="15" customHeight="1" x14ac:dyDescent="0.25">
      <c r="A317" s="10">
        <v>316</v>
      </c>
      <c r="B317" s="9" t="s">
        <v>523</v>
      </c>
      <c r="C317" s="19" t="s">
        <v>1005</v>
      </c>
      <c r="D317" s="9" t="s">
        <v>524</v>
      </c>
      <c r="E317" s="9" t="s">
        <v>525</v>
      </c>
      <c r="F317" s="9" t="s">
        <v>524</v>
      </c>
      <c r="I317" s="9" t="s">
        <v>81</v>
      </c>
      <c r="J317" s="9" t="s">
        <v>571</v>
      </c>
      <c r="K317" s="9" t="s">
        <v>527</v>
      </c>
      <c r="L317" s="9" t="s">
        <v>81</v>
      </c>
      <c r="M317" s="9" t="s">
        <v>528</v>
      </c>
      <c r="N317" s="9" t="s">
        <v>542</v>
      </c>
      <c r="O317" s="9" t="s">
        <v>325</v>
      </c>
      <c r="P317" s="9" t="s">
        <v>326</v>
      </c>
      <c r="T317" s="25"/>
      <c r="U317" s="25"/>
    </row>
    <row r="318" spans="1:22" ht="15" customHeight="1" x14ac:dyDescent="0.25">
      <c r="A318" s="10">
        <v>317</v>
      </c>
      <c r="B318" s="9" t="s">
        <v>523</v>
      </c>
      <c r="C318" s="19" t="s">
        <v>1005</v>
      </c>
      <c r="D318" s="9" t="s">
        <v>524</v>
      </c>
      <c r="E318" s="9" t="s">
        <v>525</v>
      </c>
      <c r="F318" s="9" t="s">
        <v>524</v>
      </c>
      <c r="I318" s="9" t="s">
        <v>572</v>
      </c>
      <c r="J318" s="9" t="s">
        <v>573</v>
      </c>
      <c r="K318" s="9" t="s">
        <v>527</v>
      </c>
      <c r="L318" s="9" t="s">
        <v>572</v>
      </c>
      <c r="M318" s="9" t="s">
        <v>528</v>
      </c>
      <c r="N318" s="9" t="s">
        <v>558</v>
      </c>
      <c r="O318" s="9" t="s">
        <v>325</v>
      </c>
      <c r="P318" s="9" t="s">
        <v>326</v>
      </c>
      <c r="T318" s="25"/>
      <c r="U318" s="25"/>
    </row>
    <row r="319" spans="1:22" ht="15" customHeight="1" x14ac:dyDescent="0.25">
      <c r="A319" s="10">
        <v>318</v>
      </c>
      <c r="B319" s="9" t="s">
        <v>523</v>
      </c>
      <c r="C319" s="19" t="s">
        <v>1005</v>
      </c>
      <c r="D319" s="9" t="s">
        <v>524</v>
      </c>
      <c r="E319" s="9" t="s">
        <v>525</v>
      </c>
      <c r="F319" s="9" t="s">
        <v>524</v>
      </c>
      <c r="I319" s="9" t="s">
        <v>574</v>
      </c>
      <c r="J319" s="9" t="s">
        <v>575</v>
      </c>
      <c r="K319" s="9" t="s">
        <v>527</v>
      </c>
      <c r="L319" s="9" t="s">
        <v>574</v>
      </c>
      <c r="M319" s="9" t="s">
        <v>528</v>
      </c>
      <c r="N319" s="9" t="s">
        <v>558</v>
      </c>
      <c r="O319" s="9" t="s">
        <v>325</v>
      </c>
      <c r="P319" s="9" t="s">
        <v>326</v>
      </c>
      <c r="T319" s="25"/>
      <c r="U319" s="25"/>
    </row>
    <row r="320" spans="1:22" ht="15" customHeight="1" x14ac:dyDescent="0.25">
      <c r="A320" s="10">
        <v>319</v>
      </c>
      <c r="B320" s="9" t="s">
        <v>523</v>
      </c>
      <c r="C320" s="19" t="s">
        <v>1005</v>
      </c>
      <c r="D320" s="9" t="s">
        <v>524</v>
      </c>
      <c r="E320" s="9" t="s">
        <v>525</v>
      </c>
      <c r="F320" s="9" t="s">
        <v>524</v>
      </c>
      <c r="I320" s="9" t="s">
        <v>576</v>
      </c>
      <c r="J320" s="9" t="s">
        <v>577</v>
      </c>
      <c r="K320" s="9" t="s">
        <v>527</v>
      </c>
      <c r="L320" s="9" t="s">
        <v>576</v>
      </c>
      <c r="M320" s="9" t="s">
        <v>528</v>
      </c>
      <c r="N320" s="9" t="s">
        <v>578</v>
      </c>
      <c r="O320" s="9" t="s">
        <v>325</v>
      </c>
      <c r="P320" s="9" t="s">
        <v>326</v>
      </c>
      <c r="T320" s="25"/>
      <c r="U320" s="25"/>
    </row>
    <row r="321" spans="1:22" ht="15" customHeight="1" x14ac:dyDescent="0.25">
      <c r="A321" s="10">
        <v>320</v>
      </c>
      <c r="B321" s="9" t="s">
        <v>767</v>
      </c>
      <c r="C321" s="19" t="s">
        <v>82</v>
      </c>
      <c r="D321" s="9" t="s">
        <v>768</v>
      </c>
      <c r="E321" s="9" t="s">
        <v>769</v>
      </c>
      <c r="F321" s="9" t="s">
        <v>768</v>
      </c>
      <c r="I321" s="9" t="s">
        <v>663</v>
      </c>
      <c r="J321" s="9" t="s">
        <v>770</v>
      </c>
      <c r="K321" s="9" t="s">
        <v>771</v>
      </c>
      <c r="L321" s="10" t="str">
        <f t="shared" ref="L321:L351" si="9">CONCATENATE(I321,"^",J321,"^",K321)</f>
        <v>AD^Admitting Provider^HL70912</v>
      </c>
      <c r="M321" s="9" t="s">
        <v>73</v>
      </c>
      <c r="N321" s="9" t="s">
        <v>772</v>
      </c>
      <c r="O321" s="9" t="s">
        <v>325</v>
      </c>
      <c r="P321" s="9" t="s">
        <v>356</v>
      </c>
      <c r="T321" s="25"/>
      <c r="U321" s="25"/>
    </row>
    <row r="322" spans="1:22" ht="15" customHeight="1" x14ac:dyDescent="0.25">
      <c r="A322" s="10">
        <v>321</v>
      </c>
      <c r="B322" s="9" t="s">
        <v>767</v>
      </c>
      <c r="C322" s="19" t="s">
        <v>82</v>
      </c>
      <c r="D322" s="9" t="s">
        <v>768</v>
      </c>
      <c r="E322" s="9" t="s">
        <v>769</v>
      </c>
      <c r="F322" s="9" t="s">
        <v>768</v>
      </c>
      <c r="I322" s="9" t="s">
        <v>773</v>
      </c>
      <c r="J322" s="9" t="s">
        <v>774</v>
      </c>
      <c r="K322" s="9" t="s">
        <v>771</v>
      </c>
      <c r="L322" s="10" t="str">
        <f t="shared" si="9"/>
        <v>AI^Assistant/Alternate Interpreter^HL70912</v>
      </c>
      <c r="M322" s="9" t="s">
        <v>73</v>
      </c>
      <c r="O322" s="9" t="s">
        <v>325</v>
      </c>
      <c r="P322" s="9" t="s">
        <v>356</v>
      </c>
      <c r="T322" s="25"/>
      <c r="U322" s="25"/>
    </row>
    <row r="323" spans="1:22" ht="15" customHeight="1" x14ac:dyDescent="0.25">
      <c r="A323" s="10">
        <v>322</v>
      </c>
      <c r="B323" s="9" t="s">
        <v>767</v>
      </c>
      <c r="C323" s="19" t="s">
        <v>82</v>
      </c>
      <c r="D323" s="9" t="s">
        <v>768</v>
      </c>
      <c r="E323" s="9" t="s">
        <v>769</v>
      </c>
      <c r="F323" s="9" t="s">
        <v>768</v>
      </c>
      <c r="I323" s="9" t="s">
        <v>775</v>
      </c>
      <c r="J323" s="9" t="s">
        <v>776</v>
      </c>
      <c r="K323" s="9" t="s">
        <v>771</v>
      </c>
      <c r="L323" s="10" t="str">
        <f t="shared" si="9"/>
        <v>AP^Administering Provider^HL70912</v>
      </c>
      <c r="M323" s="9" t="s">
        <v>73</v>
      </c>
      <c r="N323" s="9" t="s">
        <v>777</v>
      </c>
      <c r="O323" s="9" t="s">
        <v>325</v>
      </c>
      <c r="P323" s="9" t="s">
        <v>356</v>
      </c>
      <c r="T323" s="25"/>
      <c r="U323" s="25"/>
    </row>
    <row r="324" spans="1:22" ht="15" customHeight="1" x14ac:dyDescent="0.25">
      <c r="A324" s="10">
        <v>323</v>
      </c>
      <c r="B324" s="9" t="s">
        <v>767</v>
      </c>
      <c r="C324" s="19" t="s">
        <v>82</v>
      </c>
      <c r="D324" s="9" t="s">
        <v>768</v>
      </c>
      <c r="E324" s="9" t="s">
        <v>769</v>
      </c>
      <c r="F324" s="9" t="s">
        <v>768</v>
      </c>
      <c r="I324" s="9" t="s">
        <v>778</v>
      </c>
      <c r="J324" s="9" t="s">
        <v>779</v>
      </c>
      <c r="K324" s="9" t="s">
        <v>771</v>
      </c>
      <c r="L324" s="10" t="str">
        <f t="shared" si="9"/>
        <v>ARI^Assistant Result Interpreter^HL70912</v>
      </c>
      <c r="M324" s="9" t="s">
        <v>73</v>
      </c>
      <c r="O324" s="9" t="s">
        <v>325</v>
      </c>
      <c r="P324" s="9" t="s">
        <v>356</v>
      </c>
      <c r="T324" s="25"/>
      <c r="U324" s="25"/>
    </row>
    <row r="325" spans="1:22" ht="15" customHeight="1" x14ac:dyDescent="0.25">
      <c r="A325" s="10">
        <v>324</v>
      </c>
      <c r="B325" s="9" t="s">
        <v>767</v>
      </c>
      <c r="C325" s="19" t="s">
        <v>82</v>
      </c>
      <c r="D325" s="9" t="s">
        <v>768</v>
      </c>
      <c r="E325" s="9" t="s">
        <v>769</v>
      </c>
      <c r="F325" s="9" t="s">
        <v>768</v>
      </c>
      <c r="I325" s="9" t="s">
        <v>780</v>
      </c>
      <c r="J325" s="9" t="s">
        <v>781</v>
      </c>
      <c r="K325" s="9" t="s">
        <v>771</v>
      </c>
      <c r="L325" s="10" t="str">
        <f t="shared" si="9"/>
        <v>AT^Attending Provider^HL70912</v>
      </c>
      <c r="M325" s="9" t="s">
        <v>73</v>
      </c>
      <c r="N325" s="9" t="s">
        <v>782</v>
      </c>
      <c r="O325" s="9" t="s">
        <v>325</v>
      </c>
      <c r="P325" s="9" t="s">
        <v>356</v>
      </c>
      <c r="T325" s="25"/>
      <c r="U325" s="25"/>
    </row>
    <row r="326" spans="1:22" ht="15" customHeight="1" x14ac:dyDescent="0.25">
      <c r="A326" s="10">
        <v>325</v>
      </c>
      <c r="B326" s="9" t="s">
        <v>767</v>
      </c>
      <c r="C326" s="19" t="s">
        <v>82</v>
      </c>
      <c r="D326" s="9" t="s">
        <v>768</v>
      </c>
      <c r="E326" s="9" t="s">
        <v>769</v>
      </c>
      <c r="F326" s="9" t="s">
        <v>768</v>
      </c>
      <c r="I326" s="9" t="s">
        <v>783</v>
      </c>
      <c r="J326" s="9" t="s">
        <v>784</v>
      </c>
      <c r="K326" s="9" t="s">
        <v>771</v>
      </c>
      <c r="L326" s="10" t="str">
        <f t="shared" si="9"/>
        <v>AUT^AUT Author/Event Initiator^HL70912</v>
      </c>
      <c r="M326" s="9" t="s">
        <v>73</v>
      </c>
      <c r="N326" s="9" t="s">
        <v>785</v>
      </c>
      <c r="O326" s="9" t="s">
        <v>325</v>
      </c>
      <c r="P326" s="9" t="s">
        <v>356</v>
      </c>
      <c r="T326" s="25"/>
      <c r="U326" s="25"/>
    </row>
    <row r="327" spans="1:22" ht="15" customHeight="1" x14ac:dyDescent="0.25">
      <c r="A327" s="10">
        <v>326</v>
      </c>
      <c r="B327" s="9" t="s">
        <v>767</v>
      </c>
      <c r="C327" s="19" t="s">
        <v>82</v>
      </c>
      <c r="D327" s="9" t="s">
        <v>768</v>
      </c>
      <c r="E327" s="9" t="s">
        <v>769</v>
      </c>
      <c r="F327" s="9" t="s">
        <v>768</v>
      </c>
      <c r="I327" s="9" t="s">
        <v>786</v>
      </c>
      <c r="J327" s="9" t="s">
        <v>787</v>
      </c>
      <c r="K327" s="9" t="s">
        <v>771</v>
      </c>
      <c r="L327" s="10" t="str">
        <f t="shared" si="9"/>
        <v>CP^Consulting Provider^HL70912</v>
      </c>
      <c r="M327" s="9" t="s">
        <v>73</v>
      </c>
      <c r="O327" s="9" t="s">
        <v>325</v>
      </c>
      <c r="P327" s="9" t="s">
        <v>356</v>
      </c>
      <c r="T327" s="25"/>
      <c r="U327" s="25"/>
    </row>
    <row r="328" spans="1:22" ht="15" customHeight="1" x14ac:dyDescent="0.25">
      <c r="A328" s="10">
        <v>327</v>
      </c>
      <c r="B328" s="9" t="s">
        <v>767</v>
      </c>
      <c r="C328" s="19" t="s">
        <v>82</v>
      </c>
      <c r="D328" s="9" t="s">
        <v>768</v>
      </c>
      <c r="E328" s="9" t="s">
        <v>769</v>
      </c>
      <c r="F328" s="9" t="s">
        <v>768</v>
      </c>
      <c r="I328" s="9" t="s">
        <v>788</v>
      </c>
      <c r="J328" s="9" t="s">
        <v>789</v>
      </c>
      <c r="K328" s="9" t="s">
        <v>771</v>
      </c>
      <c r="L328" s="10" t="str">
        <f t="shared" si="9"/>
        <v>DP^Dispensing Provider^HL70912</v>
      </c>
      <c r="M328" s="9" t="s">
        <v>73</v>
      </c>
      <c r="N328" s="9" t="s">
        <v>790</v>
      </c>
      <c r="O328" s="9" t="s">
        <v>325</v>
      </c>
      <c r="P328" s="9" t="s">
        <v>356</v>
      </c>
      <c r="T328" s="25"/>
      <c r="U328" s="25"/>
    </row>
    <row r="329" spans="1:22" ht="15" customHeight="1" x14ac:dyDescent="0.25">
      <c r="A329" s="10">
        <v>328</v>
      </c>
      <c r="B329" s="9" t="s">
        <v>767</v>
      </c>
      <c r="C329" s="19" t="s">
        <v>82</v>
      </c>
      <c r="D329" s="9" t="s">
        <v>768</v>
      </c>
      <c r="E329" s="9" t="s">
        <v>769</v>
      </c>
      <c r="F329" s="9" t="s">
        <v>768</v>
      </c>
      <c r="I329" s="9" t="s">
        <v>791</v>
      </c>
      <c r="J329" s="9" t="s">
        <v>792</v>
      </c>
      <c r="K329" s="9" t="s">
        <v>771</v>
      </c>
      <c r="L329" s="10" t="str">
        <f t="shared" si="9"/>
        <v>EP^Entering Provider (probably not the same as transcriptionist)^HL70912</v>
      </c>
      <c r="M329" s="9" t="s">
        <v>73</v>
      </c>
      <c r="N329" s="9" t="s">
        <v>793</v>
      </c>
      <c r="O329" s="9" t="s">
        <v>325</v>
      </c>
      <c r="P329" s="9" t="s">
        <v>356</v>
      </c>
      <c r="T329" s="25"/>
      <c r="U329" s="25"/>
    </row>
    <row r="330" spans="1:22" ht="15" customHeight="1" x14ac:dyDescent="0.25">
      <c r="A330" s="10">
        <v>329</v>
      </c>
      <c r="B330" s="9" t="s">
        <v>767</v>
      </c>
      <c r="C330" s="19" t="s">
        <v>82</v>
      </c>
      <c r="D330" s="9" t="s">
        <v>768</v>
      </c>
      <c r="E330" s="9" t="s">
        <v>769</v>
      </c>
      <c r="F330" s="9" t="s">
        <v>768</v>
      </c>
      <c r="I330" s="9" t="s">
        <v>794</v>
      </c>
      <c r="J330" s="9" t="s">
        <v>795</v>
      </c>
      <c r="K330" s="9" t="s">
        <v>771</v>
      </c>
      <c r="L330" s="10" t="str">
        <f t="shared" si="9"/>
        <v>EQUIP^Equipment^HL70912</v>
      </c>
      <c r="M330" s="9" t="s">
        <v>73</v>
      </c>
      <c r="O330" s="9" t="s">
        <v>325</v>
      </c>
      <c r="P330" s="9" t="s">
        <v>356</v>
      </c>
      <c r="T330" s="25"/>
      <c r="U330" s="25"/>
    </row>
    <row r="331" spans="1:22" ht="15" customHeight="1" x14ac:dyDescent="0.25">
      <c r="A331" s="10">
        <v>330</v>
      </c>
      <c r="B331" s="9" t="s">
        <v>767</v>
      </c>
      <c r="C331" s="19" t="s">
        <v>82</v>
      </c>
      <c r="D331" s="9" t="s">
        <v>768</v>
      </c>
      <c r="E331" s="9" t="s">
        <v>769</v>
      </c>
      <c r="F331" s="9" t="s">
        <v>768</v>
      </c>
      <c r="I331" s="9" t="s">
        <v>796</v>
      </c>
      <c r="J331" s="9" t="s">
        <v>797</v>
      </c>
      <c r="K331" s="9" t="s">
        <v>771</v>
      </c>
      <c r="L331" s="10" t="str">
        <f t="shared" si="9"/>
        <v>FHCP^Family Health Care Professional^HL70912</v>
      </c>
      <c r="M331" s="9" t="s">
        <v>73</v>
      </c>
      <c r="O331" s="9" t="s">
        <v>325</v>
      </c>
      <c r="P331" s="9" t="s">
        <v>356</v>
      </c>
      <c r="T331" s="25"/>
      <c r="U331" s="25"/>
    </row>
    <row r="332" spans="1:22" ht="15" customHeight="1" x14ac:dyDescent="0.25">
      <c r="A332" s="10">
        <v>331</v>
      </c>
      <c r="B332" s="9" t="s">
        <v>767</v>
      </c>
      <c r="C332" s="19" t="s">
        <v>82</v>
      </c>
      <c r="D332" s="9" t="s">
        <v>768</v>
      </c>
      <c r="E332" s="9" t="s">
        <v>769</v>
      </c>
      <c r="F332" s="9" t="s">
        <v>768</v>
      </c>
      <c r="I332" s="9" t="s">
        <v>798</v>
      </c>
      <c r="J332" s="9" t="s">
        <v>799</v>
      </c>
      <c r="K332" s="9" t="s">
        <v>771</v>
      </c>
      <c r="L332" s="10" t="str">
        <f t="shared" si="9"/>
        <v>MDIR^Medical Director^HL70912</v>
      </c>
      <c r="M332" s="9" t="s">
        <v>73</v>
      </c>
      <c r="N332" s="9" t="s">
        <v>800</v>
      </c>
      <c r="O332" s="9" t="s">
        <v>325</v>
      </c>
      <c r="P332" s="9" t="s">
        <v>356</v>
      </c>
      <c r="T332" s="25"/>
      <c r="U332" s="25"/>
    </row>
    <row r="333" spans="1:22" ht="15" customHeight="1" x14ac:dyDescent="0.25">
      <c r="A333" s="10">
        <v>332</v>
      </c>
      <c r="B333" s="9" t="s">
        <v>767</v>
      </c>
      <c r="C333" s="19" t="s">
        <v>82</v>
      </c>
      <c r="D333" s="9" t="s">
        <v>768</v>
      </c>
      <c r="E333" s="9" t="s">
        <v>769</v>
      </c>
      <c r="F333" s="9" t="s">
        <v>768</v>
      </c>
      <c r="I333" s="9" t="s">
        <v>801</v>
      </c>
      <c r="J333" s="9" t="s">
        <v>802</v>
      </c>
      <c r="K333" s="9" t="s">
        <v>771</v>
      </c>
      <c r="L333" s="10" t="str">
        <f t="shared" si="9"/>
        <v>OP^Ordering Provider^HL70912</v>
      </c>
      <c r="M333" s="9" t="s">
        <v>73</v>
      </c>
      <c r="N333" s="9" t="s">
        <v>803</v>
      </c>
      <c r="O333" s="9" t="s">
        <v>325</v>
      </c>
      <c r="P333" s="9" t="s">
        <v>356</v>
      </c>
      <c r="Q333" s="22"/>
      <c r="R333" s="22"/>
      <c r="S333" s="22"/>
      <c r="T333" s="25"/>
      <c r="U333" s="25"/>
      <c r="V333" s="20"/>
    </row>
    <row r="334" spans="1:22" ht="15" customHeight="1" x14ac:dyDescent="0.25">
      <c r="A334" s="10">
        <v>333</v>
      </c>
      <c r="B334" s="9" t="s">
        <v>767</v>
      </c>
      <c r="C334" s="19" t="s">
        <v>82</v>
      </c>
      <c r="D334" s="9" t="s">
        <v>768</v>
      </c>
      <c r="E334" s="9" t="s">
        <v>769</v>
      </c>
      <c r="F334" s="9" t="s">
        <v>768</v>
      </c>
      <c r="I334" s="9" t="s">
        <v>839</v>
      </c>
      <c r="J334" s="9" t="s">
        <v>840</v>
      </c>
      <c r="K334" s="9" t="s">
        <v>771</v>
      </c>
      <c r="L334" s="10" t="str">
        <f t="shared" si="9"/>
        <v>OS^Outside Site(s) Where Observation May Be Performed^HL70912</v>
      </c>
      <c r="M334" s="9" t="s">
        <v>585</v>
      </c>
      <c r="O334" s="9" t="s">
        <v>325</v>
      </c>
      <c r="P334" s="9" t="s">
        <v>356</v>
      </c>
      <c r="Q334" s="22"/>
      <c r="R334" s="22"/>
      <c r="S334" s="22"/>
      <c r="T334" s="25"/>
      <c r="U334" s="25"/>
      <c r="V334" s="20"/>
    </row>
    <row r="335" spans="1:22" ht="15" customHeight="1" x14ac:dyDescent="0.25">
      <c r="A335" s="10">
        <v>334</v>
      </c>
      <c r="B335" s="9" t="s">
        <v>767</v>
      </c>
      <c r="C335" s="19" t="s">
        <v>82</v>
      </c>
      <c r="D335" s="9" t="s">
        <v>768</v>
      </c>
      <c r="E335" s="9" t="s">
        <v>769</v>
      </c>
      <c r="F335" s="9" t="s">
        <v>768</v>
      </c>
      <c r="I335" s="9" t="s">
        <v>804</v>
      </c>
      <c r="J335" s="9" t="s">
        <v>805</v>
      </c>
      <c r="K335" s="9" t="s">
        <v>771</v>
      </c>
      <c r="L335" s="10" t="str">
        <f t="shared" si="9"/>
        <v>PB^Packed by^HL70912</v>
      </c>
      <c r="M335" s="9" t="s">
        <v>73</v>
      </c>
      <c r="O335" s="9" t="s">
        <v>325</v>
      </c>
      <c r="P335" s="9" t="s">
        <v>356</v>
      </c>
      <c r="Q335" s="22"/>
      <c r="R335" s="22"/>
      <c r="S335" s="22"/>
      <c r="T335" s="25"/>
      <c r="U335" s="25"/>
      <c r="V335" s="20"/>
    </row>
    <row r="336" spans="1:22" ht="15" customHeight="1" x14ac:dyDescent="0.25">
      <c r="A336" s="10">
        <v>335</v>
      </c>
      <c r="B336" s="9" t="s">
        <v>767</v>
      </c>
      <c r="C336" s="19" t="s">
        <v>82</v>
      </c>
      <c r="D336" s="9" t="s">
        <v>768</v>
      </c>
      <c r="E336" s="9" t="s">
        <v>769</v>
      </c>
      <c r="F336" s="9" t="s">
        <v>768</v>
      </c>
      <c r="I336" s="9" t="s">
        <v>806</v>
      </c>
      <c r="J336" s="9" t="s">
        <v>807</v>
      </c>
      <c r="K336" s="9" t="s">
        <v>771</v>
      </c>
      <c r="L336" s="10" t="str">
        <f t="shared" si="9"/>
        <v>PI^Primary Interpreter^HL70912</v>
      </c>
      <c r="M336" s="9" t="s">
        <v>73</v>
      </c>
      <c r="O336" s="9" t="s">
        <v>325</v>
      </c>
      <c r="P336" s="9" t="s">
        <v>356</v>
      </c>
      <c r="T336" s="25"/>
      <c r="U336" s="25"/>
    </row>
    <row r="337" spans="1:21" ht="15" customHeight="1" x14ac:dyDescent="0.25">
      <c r="A337" s="10">
        <v>336</v>
      </c>
      <c r="B337" s="9" t="s">
        <v>767</v>
      </c>
      <c r="C337" s="19" t="s">
        <v>82</v>
      </c>
      <c r="D337" s="9" t="s">
        <v>768</v>
      </c>
      <c r="E337" s="9" t="s">
        <v>769</v>
      </c>
      <c r="F337" s="9" t="s">
        <v>768</v>
      </c>
      <c r="I337" s="9" t="s">
        <v>808</v>
      </c>
      <c r="J337" s="9" t="s">
        <v>809</v>
      </c>
      <c r="K337" s="9" t="s">
        <v>771</v>
      </c>
      <c r="L337" s="10" t="str">
        <f t="shared" si="9"/>
        <v>PO^Performing Organization^HL70912</v>
      </c>
      <c r="M337" s="9" t="s">
        <v>73</v>
      </c>
      <c r="O337" s="9" t="s">
        <v>325</v>
      </c>
      <c r="P337" s="9" t="s">
        <v>356</v>
      </c>
      <c r="T337" s="25"/>
      <c r="U337" s="25"/>
    </row>
    <row r="338" spans="1:21" ht="15" customHeight="1" x14ac:dyDescent="0.25">
      <c r="A338" s="10">
        <v>337</v>
      </c>
      <c r="B338" s="9" t="s">
        <v>767</v>
      </c>
      <c r="C338" s="19" t="s">
        <v>82</v>
      </c>
      <c r="D338" s="9" t="s">
        <v>768</v>
      </c>
      <c r="E338" s="9" t="s">
        <v>769</v>
      </c>
      <c r="F338" s="9" t="s">
        <v>768</v>
      </c>
      <c r="I338" s="9" t="s">
        <v>810</v>
      </c>
      <c r="J338" s="9" t="s">
        <v>811</v>
      </c>
      <c r="K338" s="9" t="s">
        <v>771</v>
      </c>
      <c r="L338" s="10" t="str">
        <f t="shared" si="9"/>
        <v>POMD^Performing Organization Medical Director^HL70912</v>
      </c>
      <c r="M338" s="9" t="s">
        <v>73</v>
      </c>
      <c r="O338" s="9" t="s">
        <v>325</v>
      </c>
      <c r="P338" s="9" t="s">
        <v>356</v>
      </c>
      <c r="T338" s="25"/>
      <c r="U338" s="25"/>
    </row>
    <row r="339" spans="1:21" ht="15" customHeight="1" x14ac:dyDescent="0.25">
      <c r="A339" s="10">
        <v>338</v>
      </c>
      <c r="B339" s="9" t="s">
        <v>767</v>
      </c>
      <c r="C339" s="19" t="s">
        <v>82</v>
      </c>
      <c r="D339" s="9" t="s">
        <v>768</v>
      </c>
      <c r="E339" s="9" t="s">
        <v>769</v>
      </c>
      <c r="F339" s="9" t="s">
        <v>768</v>
      </c>
      <c r="I339" s="9" t="s">
        <v>812</v>
      </c>
      <c r="J339" s="9" t="s">
        <v>813</v>
      </c>
      <c r="K339" s="9" t="s">
        <v>771</v>
      </c>
      <c r="L339" s="10" t="str">
        <f t="shared" si="9"/>
        <v>PP^Primary Care Provider^HL70912</v>
      </c>
      <c r="M339" s="9" t="s">
        <v>73</v>
      </c>
      <c r="O339" s="9" t="s">
        <v>325</v>
      </c>
      <c r="P339" s="9" t="s">
        <v>356</v>
      </c>
      <c r="T339" s="25"/>
      <c r="U339" s="25"/>
    </row>
    <row r="340" spans="1:21" ht="15" customHeight="1" x14ac:dyDescent="0.25">
      <c r="A340" s="10">
        <v>339</v>
      </c>
      <c r="B340" s="9" t="s">
        <v>767</v>
      </c>
      <c r="C340" s="19" t="s">
        <v>82</v>
      </c>
      <c r="D340" s="9" t="s">
        <v>768</v>
      </c>
      <c r="E340" s="9" t="s">
        <v>769</v>
      </c>
      <c r="F340" s="9" t="s">
        <v>768</v>
      </c>
      <c r="I340" s="9" t="s">
        <v>814</v>
      </c>
      <c r="J340" s="9" t="s">
        <v>815</v>
      </c>
      <c r="K340" s="9" t="s">
        <v>771</v>
      </c>
      <c r="L340" s="10" t="str">
        <f t="shared" si="9"/>
        <v>PRI^Principal Result Interpreter^HL70912</v>
      </c>
      <c r="M340" s="9" t="s">
        <v>73</v>
      </c>
      <c r="O340" s="9" t="s">
        <v>325</v>
      </c>
      <c r="P340" s="9" t="s">
        <v>356</v>
      </c>
      <c r="T340" s="25"/>
      <c r="U340" s="25"/>
    </row>
    <row r="341" spans="1:21" ht="15" customHeight="1" x14ac:dyDescent="0.25">
      <c r="A341" s="10">
        <v>340</v>
      </c>
      <c r="B341" s="9" t="s">
        <v>767</v>
      </c>
      <c r="C341" s="19" t="s">
        <v>82</v>
      </c>
      <c r="D341" s="9" t="s">
        <v>768</v>
      </c>
      <c r="E341" s="9" t="s">
        <v>769</v>
      </c>
      <c r="F341" s="9" t="s">
        <v>768</v>
      </c>
      <c r="I341" s="9" t="s">
        <v>816</v>
      </c>
      <c r="J341" s="9" t="s">
        <v>817</v>
      </c>
      <c r="K341" s="9" t="s">
        <v>771</v>
      </c>
      <c r="L341" s="10" t="str">
        <f t="shared" si="9"/>
        <v>RCT^Results Copies To^HL70912</v>
      </c>
      <c r="M341" s="9" t="s">
        <v>73</v>
      </c>
      <c r="O341" s="9" t="s">
        <v>328</v>
      </c>
      <c r="P341" s="9" t="s">
        <v>356</v>
      </c>
      <c r="T341" s="25"/>
      <c r="U341" s="25"/>
    </row>
    <row r="342" spans="1:21" ht="15" customHeight="1" x14ac:dyDescent="0.25">
      <c r="A342" s="10">
        <v>341</v>
      </c>
      <c r="B342" s="9" t="s">
        <v>767</v>
      </c>
      <c r="C342" s="19" t="s">
        <v>82</v>
      </c>
      <c r="D342" s="9" t="s">
        <v>768</v>
      </c>
      <c r="E342" s="9" t="s">
        <v>769</v>
      </c>
      <c r="F342" s="9" t="s">
        <v>768</v>
      </c>
      <c r="I342" s="9" t="s">
        <v>559</v>
      </c>
      <c r="J342" s="9" t="s">
        <v>818</v>
      </c>
      <c r="K342" s="9" t="s">
        <v>771</v>
      </c>
      <c r="L342" s="10" t="str">
        <f t="shared" si="9"/>
        <v>RO^Responsible Observer^HL70912</v>
      </c>
      <c r="M342" s="9" t="s">
        <v>73</v>
      </c>
      <c r="N342" s="9" t="s">
        <v>819</v>
      </c>
      <c r="O342" s="9" t="s">
        <v>325</v>
      </c>
      <c r="P342" s="9" t="s">
        <v>356</v>
      </c>
      <c r="T342" s="25"/>
      <c r="U342" s="25"/>
    </row>
    <row r="343" spans="1:21" ht="15" customHeight="1" x14ac:dyDescent="0.25">
      <c r="A343" s="10">
        <v>342</v>
      </c>
      <c r="B343" s="9" t="s">
        <v>767</v>
      </c>
      <c r="C343" s="19" t="s">
        <v>82</v>
      </c>
      <c r="D343" s="9" t="s">
        <v>768</v>
      </c>
      <c r="E343" s="9" t="s">
        <v>769</v>
      </c>
      <c r="F343" s="9" t="s">
        <v>768</v>
      </c>
      <c r="I343" s="9" t="s">
        <v>562</v>
      </c>
      <c r="J343" s="9" t="s">
        <v>820</v>
      </c>
      <c r="K343" s="9" t="s">
        <v>771</v>
      </c>
      <c r="L343" s="10" t="str">
        <f t="shared" si="9"/>
        <v>RP^Referring Provider^HL70912</v>
      </c>
      <c r="M343" s="9" t="s">
        <v>73</v>
      </c>
      <c r="N343" s="9" t="s">
        <v>821</v>
      </c>
      <c r="O343" s="9" t="s">
        <v>325</v>
      </c>
      <c r="P343" s="9" t="s">
        <v>356</v>
      </c>
      <c r="T343" s="25"/>
      <c r="U343" s="25"/>
    </row>
    <row r="344" spans="1:21" ht="15" customHeight="1" x14ac:dyDescent="0.25">
      <c r="A344" s="10">
        <v>343</v>
      </c>
      <c r="B344" s="9" t="s">
        <v>767</v>
      </c>
      <c r="C344" s="19" t="s">
        <v>82</v>
      </c>
      <c r="D344" s="9" t="s">
        <v>768</v>
      </c>
      <c r="E344" s="9" t="s">
        <v>769</v>
      </c>
      <c r="F344" s="9" t="s">
        <v>768</v>
      </c>
      <c r="I344" s="9" t="s">
        <v>822</v>
      </c>
      <c r="J344" s="9" t="s">
        <v>823</v>
      </c>
      <c r="K344" s="9" t="s">
        <v>771</v>
      </c>
      <c r="L344" s="10" t="str">
        <f t="shared" si="9"/>
        <v>RT^Referred to Provider^HL70912</v>
      </c>
      <c r="M344" s="9" t="s">
        <v>73</v>
      </c>
      <c r="O344" s="9" t="s">
        <v>325</v>
      </c>
      <c r="P344" s="9" t="s">
        <v>356</v>
      </c>
      <c r="T344" s="25"/>
      <c r="U344" s="25"/>
    </row>
    <row r="345" spans="1:21" ht="15" customHeight="1" x14ac:dyDescent="0.25">
      <c r="A345" s="10">
        <v>344</v>
      </c>
      <c r="B345" s="9" t="s">
        <v>767</v>
      </c>
      <c r="C345" s="19" t="s">
        <v>82</v>
      </c>
      <c r="D345" s="9" t="s">
        <v>768</v>
      </c>
      <c r="E345" s="9" t="s">
        <v>769</v>
      </c>
      <c r="F345" s="9" t="s">
        <v>768</v>
      </c>
      <c r="I345" s="9" t="s">
        <v>824</v>
      </c>
      <c r="J345" s="9" t="s">
        <v>825</v>
      </c>
      <c r="K345" s="9" t="s">
        <v>771</v>
      </c>
      <c r="L345" s="10" t="str">
        <f t="shared" si="9"/>
        <v>SB^Send by^HL70912</v>
      </c>
      <c r="M345" s="9" t="s">
        <v>73</v>
      </c>
      <c r="O345" s="9" t="s">
        <v>325</v>
      </c>
      <c r="P345" s="9" t="s">
        <v>356</v>
      </c>
      <c r="T345" s="25"/>
      <c r="U345" s="25"/>
    </row>
    <row r="346" spans="1:21" ht="15" customHeight="1" x14ac:dyDescent="0.25">
      <c r="A346" s="10">
        <v>345</v>
      </c>
      <c r="B346" s="9" t="s">
        <v>767</v>
      </c>
      <c r="C346" s="19" t="s">
        <v>82</v>
      </c>
      <c r="D346" s="9" t="s">
        <v>768</v>
      </c>
      <c r="E346" s="9" t="s">
        <v>769</v>
      </c>
      <c r="F346" s="9" t="s">
        <v>768</v>
      </c>
      <c r="I346" s="9" t="s">
        <v>568</v>
      </c>
      <c r="J346" s="9" t="s">
        <v>826</v>
      </c>
      <c r="K346" s="9" t="s">
        <v>771</v>
      </c>
      <c r="L346" s="10" t="str">
        <f t="shared" si="9"/>
        <v>SC^Specimen Collector^HL70912</v>
      </c>
      <c r="M346" s="9" t="s">
        <v>73</v>
      </c>
      <c r="N346" s="9" t="s">
        <v>827</v>
      </c>
      <c r="O346" s="9" t="s">
        <v>325</v>
      </c>
      <c r="P346" s="9" t="s">
        <v>356</v>
      </c>
      <c r="T346" s="25"/>
      <c r="U346" s="25"/>
    </row>
    <row r="347" spans="1:21" ht="15" customHeight="1" x14ac:dyDescent="0.25">
      <c r="A347" s="10">
        <v>346</v>
      </c>
      <c r="B347" s="9" t="s">
        <v>767</v>
      </c>
      <c r="C347" s="19" t="s">
        <v>82</v>
      </c>
      <c r="D347" s="9" t="s">
        <v>768</v>
      </c>
      <c r="E347" s="9" t="s">
        <v>769</v>
      </c>
      <c r="F347" s="9" t="s">
        <v>768</v>
      </c>
      <c r="I347" s="9" t="s">
        <v>828</v>
      </c>
      <c r="J347" s="9" t="s">
        <v>829</v>
      </c>
      <c r="K347" s="9" t="s">
        <v>771</v>
      </c>
      <c r="L347" s="10" t="str">
        <f t="shared" si="9"/>
        <v>TN^Technician^HL70912</v>
      </c>
      <c r="M347" s="9" t="s">
        <v>73</v>
      </c>
      <c r="O347" s="9" t="s">
        <v>325</v>
      </c>
      <c r="P347" s="9" t="s">
        <v>356</v>
      </c>
      <c r="T347" s="25"/>
      <c r="U347" s="25"/>
    </row>
    <row r="348" spans="1:21" ht="15" customHeight="1" x14ac:dyDescent="0.25">
      <c r="A348" s="10">
        <v>347</v>
      </c>
      <c r="B348" s="9" t="s">
        <v>767</v>
      </c>
      <c r="C348" s="19" t="s">
        <v>82</v>
      </c>
      <c r="D348" s="9" t="s">
        <v>768</v>
      </c>
      <c r="E348" s="9" t="s">
        <v>769</v>
      </c>
      <c r="F348" s="9" t="s">
        <v>768</v>
      </c>
      <c r="I348" s="9" t="s">
        <v>830</v>
      </c>
      <c r="J348" s="9" t="s">
        <v>831</v>
      </c>
      <c r="K348" s="9" t="s">
        <v>771</v>
      </c>
      <c r="L348" s="10" t="str">
        <f t="shared" si="9"/>
        <v>TR^Transcriptionist^HL70912</v>
      </c>
      <c r="M348" s="9" t="s">
        <v>73</v>
      </c>
      <c r="O348" s="9" t="s">
        <v>325</v>
      </c>
      <c r="P348" s="9" t="s">
        <v>356</v>
      </c>
      <c r="T348" s="25"/>
      <c r="U348" s="25"/>
    </row>
    <row r="349" spans="1:21" ht="15" customHeight="1" x14ac:dyDescent="0.25">
      <c r="A349" s="10">
        <v>348</v>
      </c>
      <c r="B349" s="9" t="s">
        <v>767</v>
      </c>
      <c r="C349" s="19" t="s">
        <v>82</v>
      </c>
      <c r="D349" s="9" t="s">
        <v>768</v>
      </c>
      <c r="E349" s="9" t="s">
        <v>769</v>
      </c>
      <c r="F349" s="9" t="s">
        <v>768</v>
      </c>
      <c r="I349" s="9" t="s">
        <v>832</v>
      </c>
      <c r="J349" s="9" t="s">
        <v>833</v>
      </c>
      <c r="K349" s="9" t="s">
        <v>771</v>
      </c>
      <c r="L349" s="10" t="str">
        <f t="shared" si="9"/>
        <v>VP^Verifying Provider^HL70912</v>
      </c>
      <c r="M349" s="9" t="s">
        <v>73</v>
      </c>
      <c r="N349" s="9" t="s">
        <v>834</v>
      </c>
      <c r="O349" s="9" t="s">
        <v>325</v>
      </c>
      <c r="P349" s="9" t="s">
        <v>356</v>
      </c>
      <c r="T349" s="25"/>
      <c r="U349" s="25"/>
    </row>
    <row r="350" spans="1:21" ht="15" customHeight="1" x14ac:dyDescent="0.25">
      <c r="A350" s="10">
        <v>349</v>
      </c>
      <c r="B350" s="9" t="s">
        <v>767</v>
      </c>
      <c r="C350" s="19" t="s">
        <v>82</v>
      </c>
      <c r="D350" s="9" t="s">
        <v>768</v>
      </c>
      <c r="E350" s="9" t="s">
        <v>769</v>
      </c>
      <c r="F350" s="9" t="s">
        <v>768</v>
      </c>
      <c r="I350" s="9" t="s">
        <v>835</v>
      </c>
      <c r="J350" s="9" t="s">
        <v>836</v>
      </c>
      <c r="K350" s="9" t="s">
        <v>771</v>
      </c>
      <c r="L350" s="10" t="str">
        <f t="shared" si="9"/>
        <v>WAY^Waypoint^HL70912</v>
      </c>
      <c r="M350" s="9" t="s">
        <v>73</v>
      </c>
      <c r="O350" s="9" t="s">
        <v>325</v>
      </c>
      <c r="P350" s="9" t="s">
        <v>356</v>
      </c>
      <c r="T350" s="25"/>
      <c r="U350" s="25"/>
    </row>
    <row r="351" spans="1:21" ht="15" customHeight="1" x14ac:dyDescent="0.25">
      <c r="A351" s="10">
        <v>350</v>
      </c>
      <c r="B351" s="9" t="s">
        <v>767</v>
      </c>
      <c r="C351" s="19" t="s">
        <v>82</v>
      </c>
      <c r="D351" s="9" t="s">
        <v>768</v>
      </c>
      <c r="E351" s="9" t="s">
        <v>769</v>
      </c>
      <c r="F351" s="9" t="s">
        <v>768</v>
      </c>
      <c r="I351" s="9" t="s">
        <v>837</v>
      </c>
      <c r="J351" s="9" t="s">
        <v>838</v>
      </c>
      <c r="K351" s="9" t="s">
        <v>771</v>
      </c>
      <c r="L351" s="10" t="str">
        <f t="shared" si="9"/>
        <v>WAYR^Waypoint Recipient^HL70912</v>
      </c>
      <c r="M351" s="9" t="s">
        <v>73</v>
      </c>
      <c r="O351" s="9" t="s">
        <v>325</v>
      </c>
      <c r="P351" s="9" t="s">
        <v>356</v>
      </c>
      <c r="T351" s="25"/>
      <c r="U351" s="25"/>
    </row>
    <row r="352" spans="1:21" ht="15" customHeight="1" x14ac:dyDescent="0.25">
      <c r="A352" s="10">
        <v>351</v>
      </c>
      <c r="B352" s="9" t="s">
        <v>334</v>
      </c>
      <c r="C352" s="19" t="s">
        <v>1033</v>
      </c>
      <c r="D352" s="9" t="s">
        <v>335</v>
      </c>
      <c r="E352" s="9" t="s">
        <v>336</v>
      </c>
      <c r="F352" s="9" t="s">
        <v>335</v>
      </c>
      <c r="I352" s="9" t="s">
        <v>346</v>
      </c>
      <c r="J352" s="9" t="s">
        <v>347</v>
      </c>
      <c r="K352" s="9" t="s">
        <v>339</v>
      </c>
      <c r="L352" s="10" t="s">
        <v>346</v>
      </c>
      <c r="M352" s="9" t="s">
        <v>73</v>
      </c>
      <c r="O352" s="9" t="s">
        <v>325</v>
      </c>
      <c r="P352" s="19" t="s">
        <v>340</v>
      </c>
      <c r="T352" s="25"/>
      <c r="U352" s="25"/>
    </row>
    <row r="353" spans="1:21" ht="15" customHeight="1" x14ac:dyDescent="0.25">
      <c r="A353" s="10">
        <v>352</v>
      </c>
      <c r="B353" s="9" t="s">
        <v>334</v>
      </c>
      <c r="C353" s="19" t="s">
        <v>1033</v>
      </c>
      <c r="D353" s="9" t="s">
        <v>335</v>
      </c>
      <c r="E353" s="9" t="s">
        <v>336</v>
      </c>
      <c r="F353" s="9" t="s">
        <v>335</v>
      </c>
      <c r="I353" s="9" t="s">
        <v>348</v>
      </c>
      <c r="J353" s="9" t="s">
        <v>349</v>
      </c>
      <c r="K353" s="9" t="s">
        <v>339</v>
      </c>
      <c r="L353" s="10" t="s">
        <v>348</v>
      </c>
      <c r="M353" s="9" t="s">
        <v>73</v>
      </c>
      <c r="O353" s="9" t="s">
        <v>325</v>
      </c>
      <c r="P353" s="19" t="s">
        <v>340</v>
      </c>
      <c r="T353" s="25"/>
      <c r="U353" s="25"/>
    </row>
    <row r="354" spans="1:21" ht="15" customHeight="1" x14ac:dyDescent="0.25">
      <c r="A354" s="10">
        <v>353</v>
      </c>
      <c r="B354" s="9" t="s">
        <v>334</v>
      </c>
      <c r="C354" s="19" t="s">
        <v>1033</v>
      </c>
      <c r="D354" s="9" t="s">
        <v>335</v>
      </c>
      <c r="E354" s="9" t="s">
        <v>336</v>
      </c>
      <c r="F354" s="9" t="s">
        <v>335</v>
      </c>
      <c r="I354" s="9" t="s">
        <v>337</v>
      </c>
      <c r="J354" s="9" t="s">
        <v>338</v>
      </c>
      <c r="K354" s="9" t="s">
        <v>339</v>
      </c>
      <c r="L354" s="10" t="s">
        <v>337</v>
      </c>
      <c r="M354" s="9" t="s">
        <v>73</v>
      </c>
      <c r="O354" s="9" t="s">
        <v>325</v>
      </c>
      <c r="P354" s="19" t="s">
        <v>340</v>
      </c>
      <c r="T354" s="25"/>
      <c r="U354" s="25"/>
    </row>
    <row r="355" spans="1:21" ht="15" customHeight="1" x14ac:dyDescent="0.25">
      <c r="A355" s="10">
        <v>354</v>
      </c>
      <c r="B355" s="9" t="s">
        <v>334</v>
      </c>
      <c r="C355" s="19" t="s">
        <v>1033</v>
      </c>
      <c r="D355" s="9" t="s">
        <v>335</v>
      </c>
      <c r="E355" s="9" t="s">
        <v>336</v>
      </c>
      <c r="F355" s="9" t="s">
        <v>335</v>
      </c>
      <c r="I355" s="9" t="s">
        <v>341</v>
      </c>
      <c r="J355" s="9" t="s">
        <v>342</v>
      </c>
      <c r="K355" s="9" t="s">
        <v>339</v>
      </c>
      <c r="L355" s="10" t="s">
        <v>341</v>
      </c>
      <c r="M355" s="9" t="s">
        <v>73</v>
      </c>
      <c r="O355" s="9" t="s">
        <v>325</v>
      </c>
      <c r="P355" s="19" t="s">
        <v>340</v>
      </c>
      <c r="T355" s="25"/>
      <c r="U355" s="25"/>
    </row>
    <row r="356" spans="1:21" ht="15" customHeight="1" x14ac:dyDescent="0.25">
      <c r="A356" s="10">
        <v>355</v>
      </c>
      <c r="B356" s="9" t="s">
        <v>334</v>
      </c>
      <c r="C356" s="19" t="s">
        <v>1033</v>
      </c>
      <c r="D356" s="9" t="s">
        <v>335</v>
      </c>
      <c r="E356" s="9" t="s">
        <v>336</v>
      </c>
      <c r="F356" s="9" t="s">
        <v>335</v>
      </c>
      <c r="I356" s="9" t="s">
        <v>77</v>
      </c>
      <c r="J356" s="9" t="s">
        <v>330</v>
      </c>
      <c r="K356" s="9" t="s">
        <v>339</v>
      </c>
      <c r="L356" s="10" t="s">
        <v>77</v>
      </c>
      <c r="M356" s="9" t="s">
        <v>73</v>
      </c>
      <c r="O356" s="9" t="s">
        <v>325</v>
      </c>
      <c r="P356" s="19" t="s">
        <v>340</v>
      </c>
      <c r="T356" s="25"/>
      <c r="U356" s="25"/>
    </row>
    <row r="357" spans="1:21" ht="15" customHeight="1" x14ac:dyDescent="0.25">
      <c r="A357" s="10">
        <v>356</v>
      </c>
      <c r="B357" s="9" t="s">
        <v>334</v>
      </c>
      <c r="C357" s="19" t="s">
        <v>1033</v>
      </c>
      <c r="D357" s="9" t="s">
        <v>335</v>
      </c>
      <c r="E357" s="9" t="s">
        <v>336</v>
      </c>
      <c r="F357" s="9" t="s">
        <v>335</v>
      </c>
      <c r="I357" s="9" t="s">
        <v>331</v>
      </c>
      <c r="J357" s="9" t="s">
        <v>343</v>
      </c>
      <c r="K357" s="9" t="s">
        <v>339</v>
      </c>
      <c r="L357" s="10" t="s">
        <v>331</v>
      </c>
      <c r="M357" s="9" t="s">
        <v>73</v>
      </c>
      <c r="O357" s="9" t="s">
        <v>328</v>
      </c>
      <c r="P357" s="19" t="s">
        <v>340</v>
      </c>
      <c r="T357" s="25"/>
      <c r="U357" s="25"/>
    </row>
    <row r="358" spans="1:21" ht="15" customHeight="1" x14ac:dyDescent="0.25">
      <c r="A358" s="10">
        <v>357</v>
      </c>
      <c r="B358" s="9" t="s">
        <v>334</v>
      </c>
      <c r="C358" s="19" t="s">
        <v>1033</v>
      </c>
      <c r="D358" s="9" t="s">
        <v>335</v>
      </c>
      <c r="E358" s="9" t="s">
        <v>336</v>
      </c>
      <c r="F358" s="9" t="s">
        <v>335</v>
      </c>
      <c r="I358" s="9" t="s">
        <v>325</v>
      </c>
      <c r="J358" s="9" t="s">
        <v>344</v>
      </c>
      <c r="K358" s="9" t="s">
        <v>339</v>
      </c>
      <c r="L358" s="10" t="s">
        <v>325</v>
      </c>
      <c r="M358" s="9" t="s">
        <v>73</v>
      </c>
      <c r="O358" s="9" t="s">
        <v>325</v>
      </c>
      <c r="P358" s="19" t="s">
        <v>340</v>
      </c>
      <c r="T358" s="25"/>
      <c r="U358" s="25"/>
    </row>
    <row r="359" spans="1:21" ht="15" customHeight="1" x14ac:dyDescent="0.25">
      <c r="A359" s="10">
        <v>358</v>
      </c>
      <c r="B359" s="9" t="s">
        <v>334</v>
      </c>
      <c r="C359" s="19" t="s">
        <v>1033</v>
      </c>
      <c r="D359" s="9" t="s">
        <v>335</v>
      </c>
      <c r="E359" s="9" t="s">
        <v>336</v>
      </c>
      <c r="F359" s="9" t="s">
        <v>335</v>
      </c>
      <c r="I359" s="9" t="s">
        <v>328</v>
      </c>
      <c r="J359" s="9" t="s">
        <v>345</v>
      </c>
      <c r="K359" s="9" t="s">
        <v>339</v>
      </c>
      <c r="L359" s="10" t="s">
        <v>328</v>
      </c>
      <c r="M359" s="9" t="s">
        <v>73</v>
      </c>
      <c r="O359" s="9" t="s">
        <v>325</v>
      </c>
      <c r="P359" s="19" t="s">
        <v>340</v>
      </c>
      <c r="T359" s="25"/>
      <c r="U359" s="25"/>
    </row>
    <row r="360" spans="1:21" ht="15" customHeight="1" x14ac:dyDescent="0.25">
      <c r="A360" s="10">
        <v>359</v>
      </c>
      <c r="B360" s="9" t="s">
        <v>334</v>
      </c>
      <c r="C360" s="19" t="s">
        <v>1033</v>
      </c>
      <c r="D360" s="9" t="s">
        <v>335</v>
      </c>
      <c r="E360" s="9" t="s">
        <v>336</v>
      </c>
      <c r="F360" s="9" t="s">
        <v>335</v>
      </c>
      <c r="I360" s="9" t="s">
        <v>333</v>
      </c>
      <c r="J360" s="9" t="s">
        <v>2</v>
      </c>
      <c r="K360" s="9" t="s">
        <v>339</v>
      </c>
      <c r="L360" s="10" t="s">
        <v>333</v>
      </c>
      <c r="M360" s="9" t="s">
        <v>73</v>
      </c>
      <c r="O360" s="9" t="s">
        <v>325</v>
      </c>
      <c r="P360" s="19" t="s">
        <v>340</v>
      </c>
      <c r="T360" s="25"/>
      <c r="U360" s="25"/>
    </row>
    <row r="361" spans="1:21" ht="15" customHeight="1" x14ac:dyDescent="0.25">
      <c r="A361" s="10">
        <v>360</v>
      </c>
      <c r="B361" s="9" t="s">
        <v>633</v>
      </c>
      <c r="C361" s="19" t="s">
        <v>1005</v>
      </c>
      <c r="D361" s="9" t="s">
        <v>634</v>
      </c>
      <c r="E361" s="9" t="s">
        <v>635</v>
      </c>
      <c r="F361" s="9" t="s">
        <v>634</v>
      </c>
      <c r="I361" s="9" t="s">
        <v>77</v>
      </c>
      <c r="J361" s="9" t="s">
        <v>639</v>
      </c>
      <c r="K361" s="9" t="s">
        <v>638</v>
      </c>
      <c r="L361" s="10" t="s">
        <v>77</v>
      </c>
      <c r="M361" s="9" t="s">
        <v>73</v>
      </c>
      <c r="O361" s="9" t="s">
        <v>328</v>
      </c>
      <c r="P361" s="9" t="s">
        <v>356</v>
      </c>
      <c r="T361" s="25"/>
      <c r="U361" s="25"/>
    </row>
    <row r="362" spans="1:21" ht="15" customHeight="1" x14ac:dyDescent="0.25">
      <c r="A362" s="10">
        <v>361</v>
      </c>
      <c r="B362" s="9" t="s">
        <v>633</v>
      </c>
      <c r="C362" s="19" t="s">
        <v>1005</v>
      </c>
      <c r="D362" s="9" t="s">
        <v>634</v>
      </c>
      <c r="E362" s="9" t="s">
        <v>635</v>
      </c>
      <c r="F362" s="9" t="s">
        <v>634</v>
      </c>
      <c r="I362" s="9" t="s">
        <v>636</v>
      </c>
      <c r="J362" s="9" t="s">
        <v>637</v>
      </c>
      <c r="K362" s="9" t="s">
        <v>638</v>
      </c>
      <c r="L362" s="10" t="s">
        <v>636</v>
      </c>
      <c r="M362" s="9" t="s">
        <v>73</v>
      </c>
      <c r="O362" s="9" t="s">
        <v>328</v>
      </c>
      <c r="P362" s="9" t="s">
        <v>356</v>
      </c>
      <c r="T362" s="25"/>
      <c r="U362" s="25"/>
    </row>
    <row r="363" spans="1:21" ht="15" customHeight="1" x14ac:dyDescent="0.25">
      <c r="A363" s="10">
        <v>362</v>
      </c>
      <c r="B363" s="9" t="s">
        <v>717</v>
      </c>
      <c r="C363" s="19" t="s">
        <v>82</v>
      </c>
      <c r="D363" s="9" t="s">
        <v>718</v>
      </c>
      <c r="E363" s="9" t="s">
        <v>719</v>
      </c>
      <c r="F363" s="9" t="s">
        <v>718</v>
      </c>
      <c r="I363" s="9" t="s">
        <v>322</v>
      </c>
      <c r="J363" s="9" t="s">
        <v>723</v>
      </c>
      <c r="K363" s="9" t="s">
        <v>721</v>
      </c>
      <c r="L363" s="10" t="str">
        <f t="shared" ref="L363:L403" si="10">CONCATENATE(I363,"^",J363,"^",K363)</f>
        <v>A^ASAP^HL70485</v>
      </c>
      <c r="M363" s="9" t="s">
        <v>722</v>
      </c>
      <c r="O363" s="9" t="s">
        <v>325</v>
      </c>
      <c r="P363" s="9" t="s">
        <v>356</v>
      </c>
      <c r="T363" s="25"/>
      <c r="U363" s="25"/>
    </row>
    <row r="364" spans="1:21" ht="15" customHeight="1" x14ac:dyDescent="0.25">
      <c r="A364" s="10">
        <v>363</v>
      </c>
      <c r="B364" s="9" t="s">
        <v>717</v>
      </c>
      <c r="C364" s="19" t="s">
        <v>82</v>
      </c>
      <c r="D364" s="9" t="s">
        <v>718</v>
      </c>
      <c r="E364" s="9" t="s">
        <v>719</v>
      </c>
      <c r="F364" s="9" t="s">
        <v>718</v>
      </c>
      <c r="I364" s="9" t="s">
        <v>348</v>
      </c>
      <c r="J364" s="9" t="s">
        <v>726</v>
      </c>
      <c r="K364" s="9" t="s">
        <v>721</v>
      </c>
      <c r="L364" s="10" t="str">
        <f t="shared" si="10"/>
        <v>C^Callback^HL70485</v>
      </c>
      <c r="M364" s="9" t="s">
        <v>722</v>
      </c>
      <c r="O364" s="9" t="s">
        <v>325</v>
      </c>
      <c r="P364" s="9" t="s">
        <v>356</v>
      </c>
      <c r="T364" s="25"/>
      <c r="U364" s="25"/>
    </row>
    <row r="365" spans="1:21" ht="15" customHeight="1" x14ac:dyDescent="0.25">
      <c r="A365" s="10">
        <v>364</v>
      </c>
      <c r="B365" s="9" t="s">
        <v>717</v>
      </c>
      <c r="C365" s="19" t="s">
        <v>82</v>
      </c>
      <c r="D365" s="9" t="s">
        <v>718</v>
      </c>
      <c r="E365" s="9" t="s">
        <v>719</v>
      </c>
      <c r="F365" s="9" t="s">
        <v>718</v>
      </c>
      <c r="I365" s="9" t="s">
        <v>325</v>
      </c>
      <c r="J365" s="9" t="s">
        <v>725</v>
      </c>
      <c r="K365" s="9" t="s">
        <v>721</v>
      </c>
      <c r="L365" s="10" t="str">
        <f t="shared" si="10"/>
        <v>P^Preop^HL70485</v>
      </c>
      <c r="M365" s="9" t="s">
        <v>722</v>
      </c>
      <c r="O365" s="9" t="s">
        <v>325</v>
      </c>
      <c r="P365" s="9" t="s">
        <v>356</v>
      </c>
      <c r="T365" s="25"/>
      <c r="U365" s="25"/>
    </row>
    <row r="366" spans="1:21" ht="15" customHeight="1" x14ac:dyDescent="0.25">
      <c r="A366" s="10">
        <v>365</v>
      </c>
      <c r="B366" s="9" t="s">
        <v>717</v>
      </c>
      <c r="C366" s="19" t="s">
        <v>82</v>
      </c>
      <c r="D366" s="9" t="s">
        <v>718</v>
      </c>
      <c r="E366" s="9" t="s">
        <v>719</v>
      </c>
      <c r="F366" s="9" t="s">
        <v>718</v>
      </c>
      <c r="I366" s="9" t="s">
        <v>734</v>
      </c>
      <c r="J366" s="9" t="s">
        <v>735</v>
      </c>
      <c r="K366" s="9" t="s">
        <v>721</v>
      </c>
      <c r="L366" s="10" t="str">
        <f t="shared" si="10"/>
        <v>PRN^As needed^HL70485</v>
      </c>
      <c r="M366" s="9" t="s">
        <v>722</v>
      </c>
      <c r="O366" s="9" t="s">
        <v>325</v>
      </c>
      <c r="P366" s="9" t="s">
        <v>356</v>
      </c>
      <c r="T366" s="25"/>
      <c r="U366" s="25"/>
    </row>
    <row r="367" spans="1:21" ht="15" customHeight="1" x14ac:dyDescent="0.25">
      <c r="A367" s="10">
        <v>366</v>
      </c>
      <c r="B367" s="9" t="s">
        <v>717</v>
      </c>
      <c r="C367" s="19" t="s">
        <v>82</v>
      </c>
      <c r="D367" s="9" t="s">
        <v>718</v>
      </c>
      <c r="E367" s="9" t="s">
        <v>719</v>
      </c>
      <c r="F367" s="9" t="s">
        <v>718</v>
      </c>
      <c r="I367" s="9" t="s">
        <v>328</v>
      </c>
      <c r="J367" s="9" t="s">
        <v>724</v>
      </c>
      <c r="K367" s="9" t="s">
        <v>721</v>
      </c>
      <c r="L367" s="10" t="str">
        <f t="shared" si="10"/>
        <v>R^Routine^HL70485</v>
      </c>
      <c r="M367" s="9" t="s">
        <v>722</v>
      </c>
      <c r="O367" s="9" t="s">
        <v>328</v>
      </c>
      <c r="P367" s="9" t="s">
        <v>356</v>
      </c>
      <c r="T367" s="25"/>
      <c r="U367" s="25"/>
    </row>
    <row r="368" spans="1:21" ht="15" customHeight="1" x14ac:dyDescent="0.25">
      <c r="A368" s="10">
        <v>367</v>
      </c>
      <c r="B368" s="9" t="s">
        <v>717</v>
      </c>
      <c r="C368" s="19" t="s">
        <v>82</v>
      </c>
      <c r="D368" s="9" t="s">
        <v>718</v>
      </c>
      <c r="E368" s="9" t="s">
        <v>719</v>
      </c>
      <c r="F368" s="9" t="s">
        <v>718</v>
      </c>
      <c r="I368" s="9" t="s">
        <v>515</v>
      </c>
      <c r="J368" s="9" t="s">
        <v>720</v>
      </c>
      <c r="K368" s="9" t="s">
        <v>721</v>
      </c>
      <c r="L368" s="10" t="str">
        <f t="shared" si="10"/>
        <v>S^Stat^HL70485</v>
      </c>
      <c r="M368" s="9" t="s">
        <v>722</v>
      </c>
      <c r="O368" s="9" t="s">
        <v>328</v>
      </c>
      <c r="P368" s="9" t="s">
        <v>356</v>
      </c>
      <c r="T368" s="25"/>
      <c r="U368" s="25"/>
    </row>
    <row r="369" spans="1:22" ht="15" customHeight="1" x14ac:dyDescent="0.25">
      <c r="A369" s="10">
        <v>368</v>
      </c>
      <c r="B369" s="9" t="s">
        <v>717</v>
      </c>
      <c r="C369" s="19" t="s">
        <v>82</v>
      </c>
      <c r="D369" s="9" t="s">
        <v>718</v>
      </c>
      <c r="E369" s="9" t="s">
        <v>719</v>
      </c>
      <c r="F369" s="9" t="s">
        <v>718</v>
      </c>
      <c r="I369" s="9" t="s">
        <v>490</v>
      </c>
      <c r="J369" s="9" t="s">
        <v>727</v>
      </c>
      <c r="K369" s="9" t="s">
        <v>721</v>
      </c>
      <c r="L369" s="10" t="str">
        <f t="shared" si="10"/>
        <v>T^Timing critical^HL70485</v>
      </c>
      <c r="M369" s="9" t="s">
        <v>722</v>
      </c>
      <c r="O369" s="9" t="s">
        <v>325</v>
      </c>
      <c r="P369" s="9" t="s">
        <v>356</v>
      </c>
      <c r="T369" s="25"/>
      <c r="U369" s="25"/>
    </row>
    <row r="370" spans="1:22" ht="15" customHeight="1" x14ac:dyDescent="0.25">
      <c r="A370" s="10">
        <v>369</v>
      </c>
      <c r="B370" s="9" t="s">
        <v>717</v>
      </c>
      <c r="C370" s="19" t="s">
        <v>82</v>
      </c>
      <c r="D370" s="9" t="s">
        <v>718</v>
      </c>
      <c r="E370" s="9" t="s">
        <v>719</v>
      </c>
      <c r="F370" s="9" t="s">
        <v>718</v>
      </c>
      <c r="I370" s="9" t="s">
        <v>731</v>
      </c>
      <c r="J370" s="19" t="s">
        <v>731</v>
      </c>
      <c r="K370" s="9" t="s">
        <v>721</v>
      </c>
      <c r="L370" s="10" t="str">
        <f t="shared" si="10"/>
        <v>TD&lt;integer&gt;^TD&lt;integer&gt;^HL70485</v>
      </c>
      <c r="M370" s="9" t="s">
        <v>722</v>
      </c>
      <c r="O370" s="9" t="s">
        <v>325</v>
      </c>
      <c r="P370" s="9" t="s">
        <v>356</v>
      </c>
      <c r="T370" s="25"/>
      <c r="U370" s="25"/>
    </row>
    <row r="371" spans="1:22" ht="15" customHeight="1" x14ac:dyDescent="0.25">
      <c r="A371" s="10">
        <v>370</v>
      </c>
      <c r="B371" s="9" t="s">
        <v>717</v>
      </c>
      <c r="C371" s="19" t="s">
        <v>82</v>
      </c>
      <c r="D371" s="9" t="s">
        <v>718</v>
      </c>
      <c r="E371" s="9" t="s">
        <v>719</v>
      </c>
      <c r="F371" s="9" t="s">
        <v>718</v>
      </c>
      <c r="I371" s="9" t="s">
        <v>730</v>
      </c>
      <c r="J371" s="19" t="s">
        <v>730</v>
      </c>
      <c r="K371" s="9" t="s">
        <v>721</v>
      </c>
      <c r="L371" s="10" t="str">
        <f t="shared" si="10"/>
        <v>TH&lt;integer&gt;^TH&lt;integer&gt;^HL70485</v>
      </c>
      <c r="M371" s="9" t="s">
        <v>722</v>
      </c>
      <c r="O371" s="9" t="s">
        <v>325</v>
      </c>
      <c r="P371" s="9" t="s">
        <v>356</v>
      </c>
      <c r="T371" s="25"/>
      <c r="U371" s="25"/>
    </row>
    <row r="372" spans="1:22" ht="15" customHeight="1" x14ac:dyDescent="0.25">
      <c r="A372" s="10">
        <v>371</v>
      </c>
      <c r="B372" s="9" t="s">
        <v>717</v>
      </c>
      <c r="C372" s="19" t="s">
        <v>82</v>
      </c>
      <c r="D372" s="9" t="s">
        <v>718</v>
      </c>
      <c r="E372" s="9" t="s">
        <v>719</v>
      </c>
      <c r="F372" s="9" t="s">
        <v>718</v>
      </c>
      <c r="I372" s="9" t="s">
        <v>733</v>
      </c>
      <c r="J372" s="19" t="s">
        <v>733</v>
      </c>
      <c r="K372" s="9" t="s">
        <v>721</v>
      </c>
      <c r="L372" s="10" t="str">
        <f t="shared" si="10"/>
        <v>TL&lt;integer&gt;^TL&lt;integer&gt;^HL70485</v>
      </c>
      <c r="M372" s="9" t="s">
        <v>722</v>
      </c>
      <c r="O372" s="9" t="s">
        <v>325</v>
      </c>
      <c r="P372" s="9" t="s">
        <v>356</v>
      </c>
      <c r="T372" s="25"/>
      <c r="U372" s="25"/>
    </row>
    <row r="373" spans="1:22" ht="15" customHeight="1" x14ac:dyDescent="0.25">
      <c r="A373" s="10">
        <v>372</v>
      </c>
      <c r="B373" s="9" t="s">
        <v>717</v>
      </c>
      <c r="C373" s="19" t="s">
        <v>82</v>
      </c>
      <c r="D373" s="9" t="s">
        <v>718</v>
      </c>
      <c r="E373" s="9" t="s">
        <v>719</v>
      </c>
      <c r="F373" s="9" t="s">
        <v>718</v>
      </c>
      <c r="I373" s="9" t="s">
        <v>729</v>
      </c>
      <c r="J373" s="19" t="s">
        <v>729</v>
      </c>
      <c r="K373" s="9" t="s">
        <v>721</v>
      </c>
      <c r="L373" s="10" t="str">
        <f t="shared" si="10"/>
        <v>TM&lt;integer&gt;^TM&lt;integer&gt;^HL70485</v>
      </c>
      <c r="M373" s="9" t="s">
        <v>722</v>
      </c>
      <c r="O373" s="9" t="s">
        <v>325</v>
      </c>
      <c r="P373" s="9" t="s">
        <v>356</v>
      </c>
      <c r="T373" s="25"/>
      <c r="U373" s="25"/>
    </row>
    <row r="374" spans="1:22" ht="15" customHeight="1" x14ac:dyDescent="0.25">
      <c r="A374" s="10">
        <v>373</v>
      </c>
      <c r="B374" s="9" t="s">
        <v>717</v>
      </c>
      <c r="C374" s="19" t="s">
        <v>82</v>
      </c>
      <c r="D374" s="9" t="s">
        <v>718</v>
      </c>
      <c r="E374" s="9" t="s">
        <v>719</v>
      </c>
      <c r="F374" s="9" t="s">
        <v>718</v>
      </c>
      <c r="I374" s="9" t="s">
        <v>728</v>
      </c>
      <c r="J374" s="19" t="s">
        <v>728</v>
      </c>
      <c r="K374" s="9" t="s">
        <v>721</v>
      </c>
      <c r="L374" s="10" t="str">
        <f t="shared" si="10"/>
        <v>TS&lt;integer&gt;^TS&lt;integer&gt;^HL70485</v>
      </c>
      <c r="M374" s="9" t="s">
        <v>722</v>
      </c>
      <c r="O374" s="9" t="s">
        <v>325</v>
      </c>
      <c r="P374" s="9" t="s">
        <v>356</v>
      </c>
      <c r="T374" s="25"/>
      <c r="U374" s="25"/>
    </row>
    <row r="375" spans="1:22" ht="15" customHeight="1" x14ac:dyDescent="0.25">
      <c r="A375" s="10">
        <v>374</v>
      </c>
      <c r="B375" s="9" t="s">
        <v>717</v>
      </c>
      <c r="C375" s="19" t="s">
        <v>82</v>
      </c>
      <c r="D375" s="9" t="s">
        <v>718</v>
      </c>
      <c r="E375" s="9" t="s">
        <v>719</v>
      </c>
      <c r="F375" s="9" t="s">
        <v>718</v>
      </c>
      <c r="I375" s="9" t="s">
        <v>732</v>
      </c>
      <c r="J375" s="19" t="s">
        <v>732</v>
      </c>
      <c r="K375" s="9" t="s">
        <v>721</v>
      </c>
      <c r="L375" s="10" t="str">
        <f t="shared" si="10"/>
        <v>TW&lt;integer&gt;^TW&lt;integer&gt;^HL70485</v>
      </c>
      <c r="M375" s="9" t="s">
        <v>722</v>
      </c>
      <c r="O375" s="9" t="s">
        <v>325</v>
      </c>
      <c r="P375" s="9" t="s">
        <v>356</v>
      </c>
      <c r="T375" s="25"/>
      <c r="U375" s="25"/>
    </row>
    <row r="376" spans="1:22" ht="15" customHeight="1" x14ac:dyDescent="0.25">
      <c r="A376" s="10">
        <v>375</v>
      </c>
      <c r="B376" s="9" t="s">
        <v>350</v>
      </c>
      <c r="C376" s="19" t="s">
        <v>82</v>
      </c>
      <c r="D376" s="9" t="s">
        <v>351</v>
      </c>
      <c r="E376" s="9" t="s">
        <v>352</v>
      </c>
      <c r="F376" s="9" t="s">
        <v>351</v>
      </c>
      <c r="I376" s="9" t="s">
        <v>353</v>
      </c>
      <c r="J376" s="9" t="s">
        <v>354</v>
      </c>
      <c r="K376" s="9" t="s">
        <v>355</v>
      </c>
      <c r="L376" s="10" t="str">
        <f t="shared" si="10"/>
        <v>1002-5^American Indian or Alaska Native^HL70005</v>
      </c>
      <c r="M376" s="9" t="s">
        <v>73</v>
      </c>
      <c r="O376" s="9" t="s">
        <v>328</v>
      </c>
      <c r="P376" s="9" t="s">
        <v>356</v>
      </c>
      <c r="T376" s="25"/>
      <c r="U376" s="25"/>
    </row>
    <row r="377" spans="1:22" ht="15" customHeight="1" x14ac:dyDescent="0.25">
      <c r="A377" s="10">
        <v>376</v>
      </c>
      <c r="B377" s="9" t="s">
        <v>350</v>
      </c>
      <c r="C377" s="19" t="s">
        <v>82</v>
      </c>
      <c r="D377" s="9" t="s">
        <v>351</v>
      </c>
      <c r="E377" s="9" t="s">
        <v>352</v>
      </c>
      <c r="F377" s="9" t="s">
        <v>351</v>
      </c>
      <c r="I377" s="9" t="s">
        <v>357</v>
      </c>
      <c r="J377" s="9" t="s">
        <v>358</v>
      </c>
      <c r="K377" s="9" t="s">
        <v>355</v>
      </c>
      <c r="L377" s="10" t="str">
        <f t="shared" si="10"/>
        <v>2028-9^Asian^HL70005</v>
      </c>
      <c r="M377" s="9" t="s">
        <v>73</v>
      </c>
      <c r="O377" s="9" t="s">
        <v>328</v>
      </c>
      <c r="P377" s="9" t="s">
        <v>356</v>
      </c>
      <c r="T377" s="25"/>
      <c r="U377" s="25"/>
    </row>
    <row r="378" spans="1:22" ht="15" customHeight="1" x14ac:dyDescent="0.25">
      <c r="A378" s="10">
        <v>377</v>
      </c>
      <c r="B378" s="9" t="s">
        <v>350</v>
      </c>
      <c r="C378" s="19" t="s">
        <v>82</v>
      </c>
      <c r="D378" s="9" t="s">
        <v>351</v>
      </c>
      <c r="E378" s="9" t="s">
        <v>352</v>
      </c>
      <c r="F378" s="9" t="s">
        <v>351</v>
      </c>
      <c r="I378" s="9" t="s">
        <v>359</v>
      </c>
      <c r="J378" s="9" t="s">
        <v>360</v>
      </c>
      <c r="K378" s="9" t="s">
        <v>355</v>
      </c>
      <c r="L378" s="10" t="str">
        <f t="shared" si="10"/>
        <v>2054-5^Black or African American^HL70005</v>
      </c>
      <c r="M378" s="9" t="s">
        <v>73</v>
      </c>
      <c r="O378" s="9" t="s">
        <v>328</v>
      </c>
      <c r="P378" s="9" t="s">
        <v>356</v>
      </c>
      <c r="Q378" s="22"/>
      <c r="R378" s="22"/>
      <c r="S378" s="22"/>
      <c r="T378" s="25"/>
      <c r="U378" s="25"/>
      <c r="V378" s="20"/>
    </row>
    <row r="379" spans="1:22" ht="15" customHeight="1" x14ac:dyDescent="0.25">
      <c r="A379" s="10">
        <v>378</v>
      </c>
      <c r="B379" s="9" t="s">
        <v>350</v>
      </c>
      <c r="C379" s="19" t="s">
        <v>82</v>
      </c>
      <c r="D379" s="9" t="s">
        <v>351</v>
      </c>
      <c r="E379" s="9" t="s">
        <v>352</v>
      </c>
      <c r="F379" s="9" t="s">
        <v>351</v>
      </c>
      <c r="I379" s="9" t="s">
        <v>361</v>
      </c>
      <c r="J379" s="9" t="s">
        <v>362</v>
      </c>
      <c r="K379" s="9" t="s">
        <v>355</v>
      </c>
      <c r="L379" s="10" t="str">
        <f t="shared" si="10"/>
        <v>2076-8^Native Hawaiian or Other Pacific Islander^HL70005</v>
      </c>
      <c r="M379" s="9" t="s">
        <v>73</v>
      </c>
      <c r="O379" s="9" t="s">
        <v>328</v>
      </c>
      <c r="P379" s="9" t="s">
        <v>356</v>
      </c>
      <c r="Q379" s="22"/>
      <c r="R379" s="22"/>
      <c r="S379" s="22"/>
      <c r="T379" s="25"/>
      <c r="U379" s="25"/>
      <c r="V379" s="20"/>
    </row>
    <row r="380" spans="1:22" ht="15" customHeight="1" x14ac:dyDescent="0.25">
      <c r="A380" s="10">
        <v>379</v>
      </c>
      <c r="B380" s="9" t="s">
        <v>350</v>
      </c>
      <c r="C380" s="19" t="s">
        <v>82</v>
      </c>
      <c r="D380" s="9" t="s">
        <v>351</v>
      </c>
      <c r="E380" s="9" t="s">
        <v>352</v>
      </c>
      <c r="F380" s="9" t="s">
        <v>351</v>
      </c>
      <c r="I380" s="9" t="s">
        <v>363</v>
      </c>
      <c r="J380" s="9" t="s">
        <v>364</v>
      </c>
      <c r="K380" s="9" t="s">
        <v>355</v>
      </c>
      <c r="L380" s="10" t="str">
        <f t="shared" si="10"/>
        <v>2106-3^White^HL70005</v>
      </c>
      <c r="M380" s="9" t="s">
        <v>73</v>
      </c>
      <c r="O380" s="9" t="s">
        <v>328</v>
      </c>
      <c r="P380" s="9" t="s">
        <v>356</v>
      </c>
      <c r="Q380" s="22"/>
      <c r="R380" s="22"/>
      <c r="S380" s="22"/>
      <c r="T380" s="25"/>
      <c r="U380" s="25"/>
      <c r="V380" s="20"/>
    </row>
    <row r="381" spans="1:22" ht="15" customHeight="1" x14ac:dyDescent="0.25">
      <c r="A381" s="10">
        <v>380</v>
      </c>
      <c r="B381" s="10" t="s">
        <v>245</v>
      </c>
      <c r="C381" s="19" t="s">
        <v>82</v>
      </c>
      <c r="D381" s="10" t="s">
        <v>246</v>
      </c>
      <c r="E381" s="27" t="s">
        <v>247</v>
      </c>
      <c r="F381" s="27" t="s">
        <v>248</v>
      </c>
      <c r="G381" s="10"/>
      <c r="H381" s="20"/>
      <c r="I381" s="27" t="s">
        <v>249</v>
      </c>
      <c r="J381" s="27" t="s">
        <v>1627</v>
      </c>
      <c r="K381" s="10" t="s">
        <v>85</v>
      </c>
      <c r="L381" s="10" t="str">
        <f t="shared" si="10"/>
        <v>LA19819-4^Prior prenatal diagnosis of CCHD^LN</v>
      </c>
      <c r="M381" s="10"/>
      <c r="N381" s="22"/>
      <c r="O381" s="22"/>
      <c r="P381" s="22"/>
      <c r="Q381" s="22"/>
      <c r="R381" s="22"/>
      <c r="S381" s="22"/>
      <c r="T381" s="25"/>
      <c r="U381" s="25"/>
      <c r="V381" s="20"/>
    </row>
    <row r="382" spans="1:22" ht="15" customHeight="1" x14ac:dyDescent="0.25">
      <c r="A382" s="10">
        <v>381</v>
      </c>
      <c r="B382" s="10" t="s">
        <v>245</v>
      </c>
      <c r="C382" s="19" t="s">
        <v>82</v>
      </c>
      <c r="D382" s="10" t="s">
        <v>246</v>
      </c>
      <c r="E382" s="27" t="s">
        <v>247</v>
      </c>
      <c r="F382" s="27" t="s">
        <v>248</v>
      </c>
      <c r="I382" s="27" t="s">
        <v>250</v>
      </c>
      <c r="J382" s="27" t="s">
        <v>1628</v>
      </c>
      <c r="K382" s="10" t="s">
        <v>85</v>
      </c>
      <c r="L382" s="10" t="str">
        <f t="shared" si="10"/>
        <v>LA19820-2^Prior postnatal diagnosis of CCHD^LN</v>
      </c>
      <c r="Q382" s="22"/>
      <c r="R382" s="22"/>
      <c r="S382" s="22"/>
      <c r="T382" s="25"/>
      <c r="U382" s="25"/>
      <c r="V382" s="20"/>
    </row>
    <row r="383" spans="1:22" ht="15" customHeight="1" x14ac:dyDescent="0.25">
      <c r="A383" s="10">
        <v>382</v>
      </c>
      <c r="B383" s="10" t="s">
        <v>245</v>
      </c>
      <c r="C383" s="19" t="s">
        <v>82</v>
      </c>
      <c r="D383" s="10" t="s">
        <v>246</v>
      </c>
      <c r="E383" s="27" t="s">
        <v>247</v>
      </c>
      <c r="F383" s="27" t="s">
        <v>248</v>
      </c>
      <c r="I383" s="27" t="s">
        <v>251</v>
      </c>
      <c r="J383" s="27" t="s">
        <v>1629</v>
      </c>
      <c r="K383" s="10" t="s">
        <v>85</v>
      </c>
      <c r="L383" s="10" t="str">
        <f t="shared" si="10"/>
        <v>LA19821-0^Early discharge^LN</v>
      </c>
      <c r="Q383" s="22"/>
      <c r="R383" s="22"/>
      <c r="S383" s="22"/>
      <c r="T383" s="25"/>
      <c r="U383" s="25"/>
      <c r="V383" s="20"/>
    </row>
    <row r="384" spans="1:22" ht="15" customHeight="1" x14ac:dyDescent="0.25">
      <c r="A384" s="10">
        <v>383</v>
      </c>
      <c r="B384" s="10" t="s">
        <v>245</v>
      </c>
      <c r="C384" s="19" t="s">
        <v>82</v>
      </c>
      <c r="D384" s="10" t="s">
        <v>246</v>
      </c>
      <c r="E384" s="27" t="s">
        <v>247</v>
      </c>
      <c r="F384" s="27" t="s">
        <v>248</v>
      </c>
      <c r="I384" s="27" t="s">
        <v>252</v>
      </c>
      <c r="J384" s="27" t="s">
        <v>1630</v>
      </c>
      <c r="K384" s="10" t="s">
        <v>85</v>
      </c>
      <c r="L384" s="10" t="str">
        <f t="shared" si="10"/>
        <v>LA19822-8^Transfer prior to screening^LN</v>
      </c>
      <c r="T384" s="25"/>
      <c r="U384" s="25"/>
    </row>
    <row r="385" spans="1:21" ht="15" customHeight="1" x14ac:dyDescent="0.25">
      <c r="A385" s="10">
        <v>384</v>
      </c>
      <c r="B385" s="10" t="s">
        <v>245</v>
      </c>
      <c r="C385" s="19" t="s">
        <v>82</v>
      </c>
      <c r="D385" s="10" t="s">
        <v>246</v>
      </c>
      <c r="E385" s="27" t="s">
        <v>247</v>
      </c>
      <c r="F385" s="27" t="s">
        <v>248</v>
      </c>
      <c r="I385" s="27" t="s">
        <v>253</v>
      </c>
      <c r="J385" s="27" t="s">
        <v>1631</v>
      </c>
      <c r="K385" s="10" t="s">
        <v>85</v>
      </c>
      <c r="L385" s="10" t="str">
        <f t="shared" si="10"/>
        <v>LA19823-6^Infant in NICU^LN</v>
      </c>
      <c r="T385" s="25"/>
      <c r="U385" s="25"/>
    </row>
    <row r="386" spans="1:21" ht="15" customHeight="1" x14ac:dyDescent="0.25">
      <c r="A386" s="10">
        <v>385</v>
      </c>
      <c r="B386" s="10" t="s">
        <v>245</v>
      </c>
      <c r="C386" s="19" t="s">
        <v>82</v>
      </c>
      <c r="D386" s="10" t="s">
        <v>246</v>
      </c>
      <c r="E386" s="27" t="s">
        <v>247</v>
      </c>
      <c r="F386" s="27" t="s">
        <v>248</v>
      </c>
      <c r="I386" s="27" t="s">
        <v>254</v>
      </c>
      <c r="J386" s="27" t="s">
        <v>1632</v>
      </c>
      <c r="K386" s="10" t="s">
        <v>85</v>
      </c>
      <c r="L386" s="10" t="str">
        <f t="shared" si="10"/>
        <v>LA19824-4^Medically unstable and inappropriate for screen^LN</v>
      </c>
      <c r="T386" s="25"/>
      <c r="U386" s="25"/>
    </row>
    <row r="387" spans="1:21" ht="15" customHeight="1" x14ac:dyDescent="0.25">
      <c r="A387" s="10">
        <v>386</v>
      </c>
      <c r="B387" s="10" t="s">
        <v>245</v>
      </c>
      <c r="C387" s="19" t="s">
        <v>82</v>
      </c>
      <c r="D387" s="10" t="s">
        <v>246</v>
      </c>
      <c r="E387" s="27" t="s">
        <v>247</v>
      </c>
      <c r="F387" s="27" t="s">
        <v>248</v>
      </c>
      <c r="I387" s="27" t="s">
        <v>255</v>
      </c>
      <c r="J387" s="27" t="s">
        <v>1633</v>
      </c>
      <c r="K387" s="10" t="s">
        <v>85</v>
      </c>
      <c r="L387" s="10" t="str">
        <f t="shared" si="10"/>
        <v>LA19825-1^Receiving supplemental oxygen^LN</v>
      </c>
      <c r="T387" s="25"/>
      <c r="U387" s="25"/>
    </row>
    <row r="388" spans="1:21" ht="15" customHeight="1" x14ac:dyDescent="0.25">
      <c r="A388" s="10">
        <v>387</v>
      </c>
      <c r="B388" s="10" t="s">
        <v>245</v>
      </c>
      <c r="C388" s="19" t="s">
        <v>82</v>
      </c>
      <c r="D388" s="10" t="s">
        <v>246</v>
      </c>
      <c r="E388" s="27" t="s">
        <v>247</v>
      </c>
      <c r="F388" s="27" t="s">
        <v>248</v>
      </c>
      <c r="I388" s="27" t="s">
        <v>256</v>
      </c>
      <c r="J388" s="27" t="s">
        <v>1634</v>
      </c>
      <c r="K388" s="10" t="s">
        <v>85</v>
      </c>
      <c r="L388" s="10" t="str">
        <f t="shared" si="10"/>
        <v>LA19826-9^Infant deceased^LN</v>
      </c>
      <c r="T388" s="25"/>
      <c r="U388" s="25"/>
    </row>
    <row r="389" spans="1:21" ht="15" customHeight="1" x14ac:dyDescent="0.25">
      <c r="A389" s="10">
        <v>388</v>
      </c>
      <c r="B389" s="10" t="s">
        <v>245</v>
      </c>
      <c r="C389" s="19" t="s">
        <v>82</v>
      </c>
      <c r="D389" s="10" t="s">
        <v>246</v>
      </c>
      <c r="E389" s="27" t="s">
        <v>247</v>
      </c>
      <c r="F389" s="27" t="s">
        <v>248</v>
      </c>
      <c r="I389" s="27" t="s">
        <v>257</v>
      </c>
      <c r="J389" s="27" t="s">
        <v>1635</v>
      </c>
      <c r="K389" s="10" t="s">
        <v>85</v>
      </c>
      <c r="L389" s="10" t="str">
        <f t="shared" si="10"/>
        <v>LA19827-7^Parental refusal based on religious beliefs^LN</v>
      </c>
      <c r="T389" s="25"/>
      <c r="U389" s="25"/>
    </row>
    <row r="390" spans="1:21" ht="15" customHeight="1" x14ac:dyDescent="0.25">
      <c r="A390" s="10">
        <v>389</v>
      </c>
      <c r="B390" s="10" t="s">
        <v>245</v>
      </c>
      <c r="C390" s="19" t="s">
        <v>82</v>
      </c>
      <c r="D390" s="10" t="s">
        <v>246</v>
      </c>
      <c r="E390" s="27" t="s">
        <v>247</v>
      </c>
      <c r="F390" s="27" t="s">
        <v>248</v>
      </c>
      <c r="I390" s="27" t="s">
        <v>258</v>
      </c>
      <c r="J390" s="27" t="s">
        <v>1636</v>
      </c>
      <c r="K390" s="10" t="s">
        <v>85</v>
      </c>
      <c r="L390" s="10" t="str">
        <f t="shared" si="10"/>
        <v>LA19828-5^Parental refusal for reasons other than religious beliefs^LN</v>
      </c>
      <c r="T390" s="25"/>
      <c r="U390" s="25"/>
    </row>
    <row r="391" spans="1:21" ht="15" customHeight="1" x14ac:dyDescent="0.25">
      <c r="A391" s="10">
        <v>390</v>
      </c>
      <c r="B391" s="10" t="s">
        <v>245</v>
      </c>
      <c r="C391" s="19" t="s">
        <v>82</v>
      </c>
      <c r="D391" s="10" t="s">
        <v>246</v>
      </c>
      <c r="E391" s="27" t="s">
        <v>247</v>
      </c>
      <c r="F391" s="27" t="s">
        <v>248</v>
      </c>
      <c r="I391" s="27" t="s">
        <v>260</v>
      </c>
      <c r="J391" s="27" t="s">
        <v>1638</v>
      </c>
      <c r="K391" s="10" t="s">
        <v>85</v>
      </c>
      <c r="L391" s="10" t="str">
        <f t="shared" si="10"/>
        <v>LA20946-2^Diagnostic testing begun in lieu of screening based on clinical suspicion for CCHD^LN</v>
      </c>
      <c r="T391" s="25"/>
      <c r="U391" s="25"/>
    </row>
    <row r="392" spans="1:21" ht="15" customHeight="1" x14ac:dyDescent="0.25">
      <c r="A392" s="10">
        <v>391</v>
      </c>
      <c r="B392" s="10" t="s">
        <v>245</v>
      </c>
      <c r="C392" s="19" t="s">
        <v>82</v>
      </c>
      <c r="D392" s="10" t="s">
        <v>246</v>
      </c>
      <c r="E392" s="27" t="s">
        <v>247</v>
      </c>
      <c r="F392" s="27" t="s">
        <v>248</v>
      </c>
      <c r="I392" s="27" t="s">
        <v>261</v>
      </c>
      <c r="J392" s="27" t="s">
        <v>1639</v>
      </c>
      <c r="K392" s="10" t="s">
        <v>85</v>
      </c>
      <c r="L392" s="10" t="str">
        <f t="shared" si="10"/>
        <v>LA20947-0^Infant being monitored or treated for non-CCHD condition^LN</v>
      </c>
      <c r="T392" s="25"/>
      <c r="U392" s="25"/>
    </row>
    <row r="393" spans="1:21" ht="15" customHeight="1" x14ac:dyDescent="0.25">
      <c r="A393" s="10">
        <v>392</v>
      </c>
      <c r="B393" s="10" t="s">
        <v>245</v>
      </c>
      <c r="C393" s="19" t="s">
        <v>82</v>
      </c>
      <c r="D393" s="10" t="s">
        <v>246</v>
      </c>
      <c r="E393" s="27" t="s">
        <v>247</v>
      </c>
      <c r="F393" s="27" t="s">
        <v>248</v>
      </c>
      <c r="I393" s="27" t="s">
        <v>262</v>
      </c>
      <c r="J393" s="27" t="s">
        <v>1640</v>
      </c>
      <c r="K393" s="10" t="s">
        <v>85</v>
      </c>
      <c r="L393" s="10" t="str">
        <f t="shared" si="10"/>
        <v>LA25798-2^Comfort care only^LN</v>
      </c>
      <c r="T393" s="25"/>
      <c r="U393" s="25"/>
    </row>
    <row r="394" spans="1:21" ht="15" customHeight="1" x14ac:dyDescent="0.25">
      <c r="A394" s="10">
        <v>393</v>
      </c>
      <c r="B394" s="10" t="s">
        <v>245</v>
      </c>
      <c r="C394" s="19" t="s">
        <v>82</v>
      </c>
      <c r="D394" s="10" t="s">
        <v>246</v>
      </c>
      <c r="E394" s="27" t="s">
        <v>247</v>
      </c>
      <c r="F394" s="27" t="s">
        <v>248</v>
      </c>
      <c r="I394" s="27" t="s">
        <v>263</v>
      </c>
      <c r="J394" s="27" t="s">
        <v>1641</v>
      </c>
      <c r="K394" s="10" t="s">
        <v>85</v>
      </c>
      <c r="L394" s="10" t="str">
        <f t="shared" si="10"/>
        <v>LA25799-0^Echocardiography normal^LN</v>
      </c>
      <c r="T394" s="25"/>
      <c r="U394" s="25"/>
    </row>
    <row r="395" spans="1:21" ht="15" customHeight="1" x14ac:dyDescent="0.25">
      <c r="A395" s="10">
        <v>394</v>
      </c>
      <c r="B395" s="10" t="s">
        <v>245</v>
      </c>
      <c r="C395" s="19" t="s">
        <v>82</v>
      </c>
      <c r="D395" s="10" t="s">
        <v>246</v>
      </c>
      <c r="E395" s="27" t="s">
        <v>247</v>
      </c>
      <c r="F395" s="27" t="s">
        <v>248</v>
      </c>
      <c r="I395" s="27" t="s">
        <v>264</v>
      </c>
      <c r="J395" s="27" t="s">
        <v>1642</v>
      </c>
      <c r="K395" s="10" t="s">
        <v>85</v>
      </c>
      <c r="L395" s="10" t="str">
        <f t="shared" si="10"/>
        <v>LA25800-6^Missed/not documented^LN</v>
      </c>
      <c r="T395" s="25"/>
      <c r="U395" s="25"/>
    </row>
    <row r="396" spans="1:21" ht="15" customHeight="1" x14ac:dyDescent="0.25">
      <c r="A396" s="10">
        <v>395</v>
      </c>
      <c r="B396" s="10" t="s">
        <v>245</v>
      </c>
      <c r="C396" s="19" t="s">
        <v>82</v>
      </c>
      <c r="D396" s="10" t="s">
        <v>246</v>
      </c>
      <c r="E396" s="27" t="s">
        <v>247</v>
      </c>
      <c r="F396" s="27" t="s">
        <v>248</v>
      </c>
      <c r="I396" s="27" t="s">
        <v>18</v>
      </c>
      <c r="J396" s="27" t="s">
        <v>1643</v>
      </c>
      <c r="K396" s="10" t="s">
        <v>85</v>
      </c>
      <c r="L396" s="10" t="str">
        <f t="shared" si="10"/>
        <v>LA46-8^Other, Please describe^LN</v>
      </c>
      <c r="T396" s="25"/>
      <c r="U396" s="25"/>
    </row>
    <row r="397" spans="1:21" ht="15" customHeight="1" x14ac:dyDescent="0.25">
      <c r="A397" s="10">
        <v>396</v>
      </c>
      <c r="B397" s="10" t="s">
        <v>245</v>
      </c>
      <c r="C397" s="19" t="s">
        <v>82</v>
      </c>
      <c r="D397" s="10" t="s">
        <v>246</v>
      </c>
      <c r="E397" s="27" t="s">
        <v>247</v>
      </c>
      <c r="F397" s="27" t="s">
        <v>248</v>
      </c>
      <c r="I397" s="27" t="s">
        <v>259</v>
      </c>
      <c r="J397" s="27" t="s">
        <v>1637</v>
      </c>
      <c r="K397" s="10" t="s">
        <v>85</v>
      </c>
      <c r="L397" s="10" t="str">
        <f t="shared" si="10"/>
        <v>LA7497-6^Equipment failure^LN</v>
      </c>
      <c r="T397" s="25"/>
      <c r="U397" s="25"/>
    </row>
    <row r="398" spans="1:21" ht="15" customHeight="1" x14ac:dyDescent="0.25">
      <c r="A398" s="10">
        <v>397</v>
      </c>
      <c r="B398" s="10" t="s">
        <v>3</v>
      </c>
      <c r="C398" s="19" t="s">
        <v>82</v>
      </c>
      <c r="D398" s="10" t="s">
        <v>1</v>
      </c>
      <c r="E398" s="27" t="s">
        <v>103</v>
      </c>
      <c r="F398" s="27" t="s">
        <v>104</v>
      </c>
      <c r="G398" s="20"/>
      <c r="H398" s="20"/>
      <c r="I398" s="27" t="s">
        <v>9</v>
      </c>
      <c r="J398" s="27" t="s">
        <v>1548</v>
      </c>
      <c r="K398" s="10" t="s">
        <v>85</v>
      </c>
      <c r="L398" s="10" t="str">
        <f t="shared" si="10"/>
        <v>LA12421-6^Initial screen^LN</v>
      </c>
      <c r="M398" s="10"/>
      <c r="N398" s="22"/>
      <c r="O398" s="22"/>
      <c r="P398" s="22"/>
      <c r="T398" s="25"/>
      <c r="U398" s="25"/>
    </row>
    <row r="399" spans="1:21" ht="15" customHeight="1" x14ac:dyDescent="0.25">
      <c r="A399" s="10">
        <v>398</v>
      </c>
      <c r="B399" s="10" t="s">
        <v>3</v>
      </c>
      <c r="C399" s="19" t="s">
        <v>82</v>
      </c>
      <c r="D399" s="10" t="s">
        <v>1</v>
      </c>
      <c r="E399" s="27" t="s">
        <v>103</v>
      </c>
      <c r="F399" s="27" t="s">
        <v>104</v>
      </c>
      <c r="I399" s="27" t="s">
        <v>10</v>
      </c>
      <c r="J399" s="27" t="s">
        <v>974</v>
      </c>
      <c r="K399" s="10" t="s">
        <v>85</v>
      </c>
      <c r="L399" s="10" t="str">
        <f t="shared" si="10"/>
        <v>LA12425-7^Subsequent screen - required by law^LN</v>
      </c>
      <c r="T399" s="25"/>
      <c r="U399" s="25"/>
    </row>
    <row r="400" spans="1:21" ht="15" customHeight="1" x14ac:dyDescent="0.25">
      <c r="A400" s="10">
        <v>399</v>
      </c>
      <c r="B400" s="10" t="s">
        <v>3</v>
      </c>
      <c r="C400" s="19" t="s">
        <v>82</v>
      </c>
      <c r="D400" s="10" t="s">
        <v>1</v>
      </c>
      <c r="E400" s="27" t="s">
        <v>103</v>
      </c>
      <c r="F400" s="27" t="s">
        <v>104</v>
      </c>
      <c r="I400" s="27" t="s">
        <v>11</v>
      </c>
      <c r="J400" s="27" t="s">
        <v>1549</v>
      </c>
      <c r="K400" s="10" t="s">
        <v>85</v>
      </c>
      <c r="L400" s="10" t="str">
        <f t="shared" si="10"/>
        <v>LA12426-5^Subsequent screen - required by protocol^LN</v>
      </c>
      <c r="T400" s="25"/>
      <c r="U400" s="25"/>
    </row>
    <row r="401" spans="1:22" ht="15" customHeight="1" x14ac:dyDescent="0.25">
      <c r="A401" s="10">
        <v>400</v>
      </c>
      <c r="B401" s="10" t="s">
        <v>3</v>
      </c>
      <c r="C401" s="19" t="s">
        <v>82</v>
      </c>
      <c r="D401" s="10" t="s">
        <v>1</v>
      </c>
      <c r="E401" s="27" t="s">
        <v>103</v>
      </c>
      <c r="F401" s="27" t="s">
        <v>104</v>
      </c>
      <c r="I401" s="27" t="s">
        <v>12</v>
      </c>
      <c r="J401" s="27" t="s">
        <v>1550</v>
      </c>
      <c r="K401" s="10" t="s">
        <v>85</v>
      </c>
      <c r="L401" s="10" t="str">
        <f t="shared" si="10"/>
        <v>LA12427-3^Subsequent screen - for clarification of initial results (not by law or protocol)^LN</v>
      </c>
      <c r="T401" s="25"/>
      <c r="U401" s="25"/>
    </row>
    <row r="402" spans="1:22" ht="15" customHeight="1" x14ac:dyDescent="0.25">
      <c r="A402" s="10">
        <v>401</v>
      </c>
      <c r="B402" s="10" t="s">
        <v>3</v>
      </c>
      <c r="C402" s="19" t="s">
        <v>82</v>
      </c>
      <c r="D402" s="10" t="s">
        <v>1</v>
      </c>
      <c r="E402" s="27" t="s">
        <v>103</v>
      </c>
      <c r="F402" s="27" t="s">
        <v>104</v>
      </c>
      <c r="I402" s="27" t="s">
        <v>14</v>
      </c>
      <c r="J402" s="27" t="s">
        <v>1552</v>
      </c>
      <c r="K402" s="10" t="s">
        <v>85</v>
      </c>
      <c r="L402" s="10" t="str">
        <f t="shared" si="10"/>
        <v>LA14132-7^No sample collected due to parental refusal^LN</v>
      </c>
      <c r="Q402" s="22"/>
      <c r="R402" s="22"/>
      <c r="S402" s="22"/>
      <c r="T402" s="25"/>
      <c r="U402" s="25"/>
      <c r="V402" s="20"/>
    </row>
    <row r="403" spans="1:22" ht="15" customHeight="1" x14ac:dyDescent="0.25">
      <c r="A403" s="10">
        <v>402</v>
      </c>
      <c r="B403" s="10" t="s">
        <v>3</v>
      </c>
      <c r="C403" s="19" t="s">
        <v>82</v>
      </c>
      <c r="D403" s="10" t="s">
        <v>1</v>
      </c>
      <c r="E403" s="27" t="s">
        <v>103</v>
      </c>
      <c r="F403" s="27" t="s">
        <v>104</v>
      </c>
      <c r="I403" s="27" t="s">
        <v>13</v>
      </c>
      <c r="J403" s="27" t="s">
        <v>1551</v>
      </c>
      <c r="K403" s="10" t="s">
        <v>85</v>
      </c>
      <c r="L403" s="10" t="str">
        <f t="shared" si="10"/>
        <v>LA16473-3^Subsequent screen - reason unknown^LN</v>
      </c>
      <c r="T403" s="25"/>
      <c r="U403" s="25"/>
    </row>
    <row r="404" spans="1:22" ht="15" customHeight="1" x14ac:dyDescent="0.25">
      <c r="A404" s="10">
        <v>403</v>
      </c>
      <c r="B404" s="9" t="s">
        <v>704</v>
      </c>
      <c r="C404" s="19"/>
      <c r="D404" s="9" t="s">
        <v>705</v>
      </c>
      <c r="E404" s="9" t="s">
        <v>706</v>
      </c>
      <c r="F404" s="9" t="s">
        <v>705</v>
      </c>
      <c r="I404" s="9" t="s">
        <v>707</v>
      </c>
      <c r="J404" s="9" t="s">
        <v>707</v>
      </c>
      <c r="K404" s="9" t="s">
        <v>949</v>
      </c>
      <c r="L404" s="10"/>
      <c r="N404" s="9" t="s">
        <v>708</v>
      </c>
      <c r="O404" s="9" t="s">
        <v>325</v>
      </c>
      <c r="P404" s="9" t="s">
        <v>356</v>
      </c>
      <c r="T404" s="25"/>
      <c r="U404" s="25"/>
    </row>
    <row r="405" spans="1:22" ht="15" customHeight="1" x14ac:dyDescent="0.25">
      <c r="A405" s="10">
        <v>404</v>
      </c>
      <c r="B405" s="9" t="s">
        <v>711</v>
      </c>
      <c r="C405" s="19"/>
      <c r="D405" s="9" t="s">
        <v>712</v>
      </c>
      <c r="E405" s="9" t="s">
        <v>713</v>
      </c>
      <c r="F405" s="9" t="s">
        <v>712</v>
      </c>
      <c r="I405" s="9" t="s">
        <v>707</v>
      </c>
      <c r="J405" s="9" t="s">
        <v>707</v>
      </c>
      <c r="K405" s="9" t="s">
        <v>949</v>
      </c>
      <c r="L405" s="10"/>
      <c r="N405" s="9" t="s">
        <v>714</v>
      </c>
      <c r="O405" s="9" t="s">
        <v>325</v>
      </c>
      <c r="P405" s="9" t="s">
        <v>356</v>
      </c>
      <c r="T405" s="25"/>
      <c r="U405" s="25"/>
    </row>
    <row r="406" spans="1:22" ht="15" customHeight="1" x14ac:dyDescent="0.25">
      <c r="A406" s="10">
        <v>405</v>
      </c>
      <c r="B406" s="9" t="s">
        <v>485</v>
      </c>
      <c r="C406" s="19" t="s">
        <v>82</v>
      </c>
      <c r="D406" s="9" t="s">
        <v>486</v>
      </c>
      <c r="E406" s="9" t="s">
        <v>420</v>
      </c>
      <c r="F406" s="9" t="s">
        <v>486</v>
      </c>
      <c r="I406" s="9" t="s">
        <v>470</v>
      </c>
      <c r="J406" s="9" t="s">
        <v>471</v>
      </c>
      <c r="K406" s="9" t="s">
        <v>423</v>
      </c>
      <c r="L406" s="10" t="str">
        <f t="shared" ref="L406:L442" si="11">CONCATENATE(I406,"^",J406,"^",K406)</f>
        <v>ASC^Associate^HL70063</v>
      </c>
      <c r="M406" s="9" t="s">
        <v>73</v>
      </c>
      <c r="O406" s="9" t="s">
        <v>325</v>
      </c>
      <c r="P406" s="9" t="s">
        <v>356</v>
      </c>
      <c r="T406" s="25"/>
      <c r="U406" s="25"/>
    </row>
    <row r="407" spans="1:22" ht="15" customHeight="1" x14ac:dyDescent="0.25">
      <c r="A407" s="10">
        <v>406</v>
      </c>
      <c r="B407" s="9" t="s">
        <v>485</v>
      </c>
      <c r="C407" s="19" t="s">
        <v>82</v>
      </c>
      <c r="D407" s="9" t="s">
        <v>486</v>
      </c>
      <c r="E407" s="9" t="s">
        <v>420</v>
      </c>
      <c r="F407" s="9" t="s">
        <v>486</v>
      </c>
      <c r="I407" s="9" t="s">
        <v>458</v>
      </c>
      <c r="J407" s="9" t="s">
        <v>459</v>
      </c>
      <c r="K407" s="9" t="s">
        <v>423</v>
      </c>
      <c r="L407" s="10" t="str">
        <f t="shared" si="11"/>
        <v>BRO^Brother^HL70063</v>
      </c>
      <c r="M407" s="9" t="s">
        <v>73</v>
      </c>
      <c r="O407" s="9" t="s">
        <v>325</v>
      </c>
      <c r="P407" s="9" t="s">
        <v>356</v>
      </c>
      <c r="T407" s="25"/>
      <c r="U407" s="25"/>
    </row>
    <row r="408" spans="1:22" ht="15" customHeight="1" x14ac:dyDescent="0.25">
      <c r="A408" s="10">
        <v>407</v>
      </c>
      <c r="B408" s="9" t="s">
        <v>485</v>
      </c>
      <c r="C408" s="19" t="s">
        <v>82</v>
      </c>
      <c r="D408" s="9" t="s">
        <v>486</v>
      </c>
      <c r="E408" s="9" t="s">
        <v>420</v>
      </c>
      <c r="F408" s="9" t="s">
        <v>486</v>
      </c>
      <c r="I408" s="9" t="s">
        <v>448</v>
      </c>
      <c r="J408" s="9" t="s">
        <v>449</v>
      </c>
      <c r="K408" s="9" t="s">
        <v>423</v>
      </c>
      <c r="L408" s="10" t="str">
        <f t="shared" si="11"/>
        <v>CGV^Care giver^HL70063</v>
      </c>
      <c r="M408" s="9" t="s">
        <v>73</v>
      </c>
      <c r="O408" s="9" t="s">
        <v>325</v>
      </c>
      <c r="P408" s="9" t="s">
        <v>356</v>
      </c>
      <c r="T408" s="25"/>
      <c r="U408" s="25"/>
    </row>
    <row r="409" spans="1:22" ht="15" customHeight="1" x14ac:dyDescent="0.25">
      <c r="A409" s="10">
        <v>408</v>
      </c>
      <c r="B409" s="9" t="s">
        <v>485</v>
      </c>
      <c r="C409" s="19" t="s">
        <v>82</v>
      </c>
      <c r="D409" s="9" t="s">
        <v>486</v>
      </c>
      <c r="E409" s="9" t="s">
        <v>420</v>
      </c>
      <c r="F409" s="9" t="s">
        <v>486</v>
      </c>
      <c r="I409" s="9" t="s">
        <v>428</v>
      </c>
      <c r="J409" s="9" t="s">
        <v>429</v>
      </c>
      <c r="K409" s="9" t="s">
        <v>423</v>
      </c>
      <c r="L409" s="10" t="str">
        <f t="shared" si="11"/>
        <v>CHD^Child^HL70063</v>
      </c>
      <c r="M409" s="9" t="s">
        <v>73</v>
      </c>
      <c r="O409" s="9" t="s">
        <v>325</v>
      </c>
      <c r="P409" s="9" t="s">
        <v>356</v>
      </c>
      <c r="T409" s="25"/>
      <c r="U409" s="25"/>
    </row>
    <row r="410" spans="1:22" ht="15" customHeight="1" x14ac:dyDescent="0.25">
      <c r="A410" s="10">
        <v>409</v>
      </c>
      <c r="B410" s="9" t="s">
        <v>485</v>
      </c>
      <c r="C410" s="19" t="s">
        <v>82</v>
      </c>
      <c r="D410" s="9" t="s">
        <v>486</v>
      </c>
      <c r="E410" s="9" t="s">
        <v>420</v>
      </c>
      <c r="F410" s="9" t="s">
        <v>486</v>
      </c>
      <c r="I410" s="9" t="s">
        <v>438</v>
      </c>
      <c r="J410" s="9" t="s">
        <v>439</v>
      </c>
      <c r="K410" s="9" t="s">
        <v>423</v>
      </c>
      <c r="L410" s="10" t="str">
        <f t="shared" si="11"/>
        <v>DEP^Handicapped dependent^HL70063</v>
      </c>
      <c r="M410" s="9" t="s">
        <v>73</v>
      </c>
      <c r="O410" s="9" t="s">
        <v>325</v>
      </c>
      <c r="P410" s="9" t="s">
        <v>356</v>
      </c>
      <c r="T410" s="25"/>
      <c r="U410" s="25"/>
    </row>
    <row r="411" spans="1:22" ht="15" customHeight="1" x14ac:dyDescent="0.25">
      <c r="A411" s="10">
        <v>410</v>
      </c>
      <c r="B411" s="9" t="s">
        <v>485</v>
      </c>
      <c r="C411" s="19" t="s">
        <v>82</v>
      </c>
      <c r="D411" s="9" t="s">
        <v>486</v>
      </c>
      <c r="E411" s="9" t="s">
        <v>420</v>
      </c>
      <c r="F411" s="9" t="s">
        <v>486</v>
      </c>
      <c r="I411" s="9" t="s">
        <v>426</v>
      </c>
      <c r="J411" s="9" t="s">
        <v>427</v>
      </c>
      <c r="K411" s="9" t="s">
        <v>423</v>
      </c>
      <c r="L411" s="10" t="str">
        <f t="shared" si="11"/>
        <v>DOM^Life partner^HL70063</v>
      </c>
      <c r="M411" s="9" t="s">
        <v>73</v>
      </c>
      <c r="O411" s="9" t="s">
        <v>325</v>
      </c>
      <c r="P411" s="9" t="s">
        <v>356</v>
      </c>
      <c r="T411" s="25"/>
      <c r="U411" s="25"/>
    </row>
    <row r="412" spans="1:22" ht="15" customHeight="1" x14ac:dyDescent="0.25">
      <c r="A412" s="10">
        <v>411</v>
      </c>
      <c r="B412" s="9" t="s">
        <v>485</v>
      </c>
      <c r="C412" s="19" t="s">
        <v>82</v>
      </c>
      <c r="D412" s="9" t="s">
        <v>486</v>
      </c>
      <c r="E412" s="9" t="s">
        <v>420</v>
      </c>
      <c r="F412" s="9" t="s">
        <v>486</v>
      </c>
      <c r="I412" s="9" t="s">
        <v>472</v>
      </c>
      <c r="J412" s="9" t="s">
        <v>473</v>
      </c>
      <c r="K412" s="9" t="s">
        <v>423</v>
      </c>
      <c r="L412" s="10" t="str">
        <f t="shared" si="11"/>
        <v>EMC^Emergency contact^HL70063</v>
      </c>
      <c r="M412" s="9" t="s">
        <v>73</v>
      </c>
      <c r="O412" s="9" t="s">
        <v>325</v>
      </c>
      <c r="P412" s="9" t="s">
        <v>356</v>
      </c>
      <c r="T412" s="25"/>
      <c r="U412" s="25"/>
    </row>
    <row r="413" spans="1:22" ht="15" customHeight="1" x14ac:dyDescent="0.25">
      <c r="A413" s="10">
        <v>412</v>
      </c>
      <c r="B413" s="9" t="s">
        <v>485</v>
      </c>
      <c r="C413" s="19" t="s">
        <v>82</v>
      </c>
      <c r="D413" s="9" t="s">
        <v>486</v>
      </c>
      <c r="E413" s="9" t="s">
        <v>420</v>
      </c>
      <c r="F413" s="9" t="s">
        <v>486</v>
      </c>
      <c r="I413" s="9" t="s">
        <v>466</v>
      </c>
      <c r="J413" s="9" t="s">
        <v>467</v>
      </c>
      <c r="K413" s="9" t="s">
        <v>423</v>
      </c>
      <c r="L413" s="10" t="str">
        <f t="shared" si="11"/>
        <v>EME^Employee^HL70063</v>
      </c>
      <c r="M413" s="9" t="s">
        <v>73</v>
      </c>
      <c r="O413" s="9" t="s">
        <v>325</v>
      </c>
      <c r="P413" s="9" t="s">
        <v>356</v>
      </c>
      <c r="T413" s="25"/>
      <c r="U413" s="25"/>
    </row>
    <row r="414" spans="1:22" ht="15" customHeight="1" x14ac:dyDescent="0.25">
      <c r="A414" s="10">
        <v>413</v>
      </c>
      <c r="B414" s="9" t="s">
        <v>485</v>
      </c>
      <c r="C414" s="19" t="s">
        <v>82</v>
      </c>
      <c r="D414" s="9" t="s">
        <v>486</v>
      </c>
      <c r="E414" s="9" t="s">
        <v>420</v>
      </c>
      <c r="F414" s="9" t="s">
        <v>486</v>
      </c>
      <c r="I414" s="9" t="s">
        <v>468</v>
      </c>
      <c r="J414" s="9" t="s">
        <v>469</v>
      </c>
      <c r="K414" s="9" t="s">
        <v>423</v>
      </c>
      <c r="L414" s="10" t="str">
        <f t="shared" si="11"/>
        <v>EMR^Employer^HL70063</v>
      </c>
      <c r="M414" s="9" t="s">
        <v>73</v>
      </c>
      <c r="O414" s="9" t="s">
        <v>328</v>
      </c>
      <c r="P414" s="9" t="s">
        <v>356</v>
      </c>
      <c r="T414" s="25"/>
      <c r="U414" s="25"/>
    </row>
    <row r="415" spans="1:22" ht="15" customHeight="1" x14ac:dyDescent="0.25">
      <c r="A415" s="10">
        <v>414</v>
      </c>
      <c r="B415" s="9" t="s">
        <v>485</v>
      </c>
      <c r="C415" s="19" t="s">
        <v>82</v>
      </c>
      <c r="D415" s="9" t="s">
        <v>486</v>
      </c>
      <c r="E415" s="9" t="s">
        <v>420</v>
      </c>
      <c r="F415" s="9" t="s">
        <v>486</v>
      </c>
      <c r="I415" s="9" t="s">
        <v>454</v>
      </c>
      <c r="J415" s="9" t="s">
        <v>455</v>
      </c>
      <c r="K415" s="9" t="s">
        <v>423</v>
      </c>
      <c r="L415" s="10" t="str">
        <f t="shared" si="11"/>
        <v>EXF^Extended family^HL70063</v>
      </c>
      <c r="M415" s="9" t="s">
        <v>73</v>
      </c>
      <c r="O415" s="9" t="s">
        <v>325</v>
      </c>
      <c r="P415" s="9" t="s">
        <v>356</v>
      </c>
      <c r="T415" s="25"/>
      <c r="U415" s="25"/>
    </row>
    <row r="416" spans="1:22" ht="15" customHeight="1" x14ac:dyDescent="0.25">
      <c r="A416" s="10">
        <v>415</v>
      </c>
      <c r="B416" s="9" t="s">
        <v>485</v>
      </c>
      <c r="C416" s="19" t="s">
        <v>82</v>
      </c>
      <c r="D416" s="9" t="s">
        <v>486</v>
      </c>
      <c r="E416" s="9" t="s">
        <v>420</v>
      </c>
      <c r="F416" s="9" t="s">
        <v>486</v>
      </c>
      <c r="I416" s="9" t="s">
        <v>436</v>
      </c>
      <c r="J416" s="9" t="s">
        <v>437</v>
      </c>
      <c r="K416" s="9" t="s">
        <v>423</v>
      </c>
      <c r="L416" s="10" t="str">
        <f t="shared" si="11"/>
        <v>FCH^Foster child^HL70063</v>
      </c>
      <c r="M416" s="9" t="s">
        <v>73</v>
      </c>
      <c r="O416" s="9" t="s">
        <v>325</v>
      </c>
      <c r="P416" s="9" t="s">
        <v>356</v>
      </c>
      <c r="T416" s="25"/>
      <c r="U416" s="25"/>
    </row>
    <row r="417" spans="1:22" ht="15" customHeight="1" x14ac:dyDescent="0.25">
      <c r="A417" s="10">
        <v>416</v>
      </c>
      <c r="B417" s="9" t="s">
        <v>485</v>
      </c>
      <c r="C417" s="19" t="s">
        <v>82</v>
      </c>
      <c r="D417" s="9" t="s">
        <v>486</v>
      </c>
      <c r="E417" s="9" t="s">
        <v>420</v>
      </c>
      <c r="F417" s="9" t="s">
        <v>486</v>
      </c>
      <c r="I417" s="9" t="s">
        <v>462</v>
      </c>
      <c r="J417" s="9" t="s">
        <v>463</v>
      </c>
      <c r="K417" s="9" t="s">
        <v>423</v>
      </c>
      <c r="L417" s="10" t="str">
        <f t="shared" si="11"/>
        <v>FND^Friend^HL70063</v>
      </c>
      <c r="M417" s="9" t="s">
        <v>73</v>
      </c>
      <c r="O417" s="9" t="s">
        <v>325</v>
      </c>
      <c r="P417" s="9" t="s">
        <v>356</v>
      </c>
      <c r="T417" s="25"/>
      <c r="U417" s="25"/>
    </row>
    <row r="418" spans="1:22" ht="15" customHeight="1" x14ac:dyDescent="0.25">
      <c r="A418" s="10">
        <v>417</v>
      </c>
      <c r="B418" s="9" t="s">
        <v>485</v>
      </c>
      <c r="C418" s="19" t="s">
        <v>82</v>
      </c>
      <c r="D418" s="9" t="s">
        <v>486</v>
      </c>
      <c r="E418" s="9" t="s">
        <v>420</v>
      </c>
      <c r="F418" s="9" t="s">
        <v>486</v>
      </c>
      <c r="I418" s="9" t="s">
        <v>446</v>
      </c>
      <c r="J418" s="9" t="s">
        <v>447</v>
      </c>
      <c r="K418" s="9" t="s">
        <v>423</v>
      </c>
      <c r="L418" s="10" t="str">
        <f t="shared" si="11"/>
        <v>FTH^Father^HL70063</v>
      </c>
      <c r="M418" s="9" t="s">
        <v>73</v>
      </c>
      <c r="O418" s="9" t="s">
        <v>328</v>
      </c>
      <c r="P418" s="9" t="s">
        <v>356</v>
      </c>
      <c r="T418" s="25"/>
      <c r="U418" s="25"/>
    </row>
    <row r="419" spans="1:22" ht="15" customHeight="1" x14ac:dyDescent="0.25">
      <c r="A419" s="10">
        <v>418</v>
      </c>
      <c r="B419" s="9" t="s">
        <v>485</v>
      </c>
      <c r="C419" s="19" t="s">
        <v>82</v>
      </c>
      <c r="D419" s="9" t="s">
        <v>486</v>
      </c>
      <c r="E419" s="9" t="s">
        <v>420</v>
      </c>
      <c r="F419" s="9" t="s">
        <v>486</v>
      </c>
      <c r="I419" s="9" t="s">
        <v>430</v>
      </c>
      <c r="J419" s="9" t="s">
        <v>431</v>
      </c>
      <c r="K419" s="9" t="s">
        <v>423</v>
      </c>
      <c r="L419" s="10" t="str">
        <f t="shared" si="11"/>
        <v>GCH^Grandchild^HL70063</v>
      </c>
      <c r="M419" s="9" t="s">
        <v>73</v>
      </c>
      <c r="O419" s="9" t="s">
        <v>325</v>
      </c>
      <c r="P419" s="9" t="s">
        <v>356</v>
      </c>
      <c r="Q419" s="22"/>
      <c r="R419" s="22"/>
      <c r="S419" s="22"/>
      <c r="T419" s="20"/>
      <c r="U419" s="20"/>
      <c r="V419" s="20"/>
    </row>
    <row r="420" spans="1:22" ht="15" customHeight="1" x14ac:dyDescent="0.25">
      <c r="A420" s="10">
        <v>419</v>
      </c>
      <c r="B420" s="9" t="s">
        <v>485</v>
      </c>
      <c r="C420" s="19" t="s">
        <v>82</v>
      </c>
      <c r="D420" s="9" t="s">
        <v>486</v>
      </c>
      <c r="E420" s="9" t="s">
        <v>420</v>
      </c>
      <c r="F420" s="9" t="s">
        <v>486</v>
      </c>
      <c r="I420" s="9" t="s">
        <v>450</v>
      </c>
      <c r="J420" s="9" t="s">
        <v>451</v>
      </c>
      <c r="K420" s="9" t="s">
        <v>423</v>
      </c>
      <c r="L420" s="10" t="str">
        <f t="shared" si="11"/>
        <v>GRD^Guardian^HL70063</v>
      </c>
      <c r="M420" s="9" t="s">
        <v>73</v>
      </c>
      <c r="O420" s="9" t="s">
        <v>328</v>
      </c>
      <c r="P420" s="9" t="s">
        <v>356</v>
      </c>
    </row>
    <row r="421" spans="1:22" ht="15" customHeight="1" x14ac:dyDescent="0.25">
      <c r="A421" s="10">
        <v>420</v>
      </c>
      <c r="B421" s="9" t="s">
        <v>485</v>
      </c>
      <c r="C421" s="19" t="s">
        <v>82</v>
      </c>
      <c r="D421" s="9" t="s">
        <v>486</v>
      </c>
      <c r="E421" s="9" t="s">
        <v>420</v>
      </c>
      <c r="F421" s="9" t="s">
        <v>486</v>
      </c>
      <c r="I421" s="9" t="s">
        <v>452</v>
      </c>
      <c r="J421" s="9" t="s">
        <v>453</v>
      </c>
      <c r="K421" s="9" t="s">
        <v>423</v>
      </c>
      <c r="L421" s="10" t="str">
        <f t="shared" si="11"/>
        <v>GRP^Grandparent^HL70063</v>
      </c>
      <c r="M421" s="9" t="s">
        <v>73</v>
      </c>
      <c r="O421" s="9" t="s">
        <v>325</v>
      </c>
      <c r="P421" s="9" t="s">
        <v>356</v>
      </c>
    </row>
    <row r="422" spans="1:22" ht="15" customHeight="1" x14ac:dyDescent="0.25">
      <c r="A422" s="10">
        <v>421</v>
      </c>
      <c r="B422" s="9" t="s">
        <v>485</v>
      </c>
      <c r="C422" s="19" t="s">
        <v>82</v>
      </c>
      <c r="D422" s="9" t="s">
        <v>486</v>
      </c>
      <c r="E422" s="9" t="s">
        <v>420</v>
      </c>
      <c r="F422" s="9" t="s">
        <v>486</v>
      </c>
      <c r="I422" s="9" t="s">
        <v>478</v>
      </c>
      <c r="J422" s="9" t="s">
        <v>479</v>
      </c>
      <c r="K422" s="9" t="s">
        <v>423</v>
      </c>
      <c r="L422" s="10" t="str">
        <f t="shared" si="11"/>
        <v>MGR^Manager^HL70063</v>
      </c>
      <c r="M422" s="9" t="s">
        <v>73</v>
      </c>
      <c r="O422" s="9" t="s">
        <v>325</v>
      </c>
      <c r="P422" s="9" t="s">
        <v>356</v>
      </c>
    </row>
    <row r="423" spans="1:22" ht="15" customHeight="1" x14ac:dyDescent="0.25">
      <c r="A423" s="10">
        <v>422</v>
      </c>
      <c r="B423" s="9" t="s">
        <v>485</v>
      </c>
      <c r="C423" s="19" t="s">
        <v>82</v>
      </c>
      <c r="D423" s="9" t="s">
        <v>486</v>
      </c>
      <c r="E423" s="9" t="s">
        <v>420</v>
      </c>
      <c r="F423" s="9" t="s">
        <v>486</v>
      </c>
      <c r="I423" s="9" t="s">
        <v>444</v>
      </c>
      <c r="J423" s="9" t="s">
        <v>445</v>
      </c>
      <c r="K423" s="9" t="s">
        <v>423</v>
      </c>
      <c r="L423" s="10" t="str">
        <f t="shared" si="11"/>
        <v>MTH^Mother^HL70063</v>
      </c>
      <c r="M423" s="9" t="s">
        <v>73</v>
      </c>
      <c r="O423" s="9" t="s">
        <v>328</v>
      </c>
      <c r="P423" s="9" t="s">
        <v>356</v>
      </c>
    </row>
    <row r="424" spans="1:22" ht="15" customHeight="1" x14ac:dyDescent="0.25">
      <c r="A424" s="10">
        <v>423</v>
      </c>
      <c r="B424" s="9" t="s">
        <v>485</v>
      </c>
      <c r="C424" s="19" t="s">
        <v>82</v>
      </c>
      <c r="D424" s="9" t="s">
        <v>486</v>
      </c>
      <c r="E424" s="9" t="s">
        <v>420</v>
      </c>
      <c r="F424" s="9" t="s">
        <v>486</v>
      </c>
      <c r="I424" s="9" t="s">
        <v>432</v>
      </c>
      <c r="J424" s="9" t="s">
        <v>433</v>
      </c>
      <c r="K424" s="9" t="s">
        <v>423</v>
      </c>
      <c r="L424" s="10" t="str">
        <f t="shared" si="11"/>
        <v>NCH^Natural child^HL70063</v>
      </c>
      <c r="M424" s="9" t="s">
        <v>73</v>
      </c>
      <c r="O424" s="9" t="s">
        <v>325</v>
      </c>
      <c r="P424" s="9" t="s">
        <v>356</v>
      </c>
    </row>
    <row r="425" spans="1:22" ht="15" customHeight="1" x14ac:dyDescent="0.25">
      <c r="A425" s="10">
        <v>424</v>
      </c>
      <c r="B425" s="9" t="s">
        <v>485</v>
      </c>
      <c r="C425" s="19" t="s">
        <v>82</v>
      </c>
      <c r="D425" s="9" t="s">
        <v>486</v>
      </c>
      <c r="E425" s="9" t="s">
        <v>420</v>
      </c>
      <c r="F425" s="9" t="s">
        <v>486</v>
      </c>
      <c r="I425" s="9" t="s">
        <v>480</v>
      </c>
      <c r="J425" s="9" t="s">
        <v>46</v>
      </c>
      <c r="K425" s="9" t="s">
        <v>423</v>
      </c>
      <c r="L425" s="10" t="str">
        <f t="shared" si="11"/>
        <v>NON^None^HL70063</v>
      </c>
      <c r="M425" s="9" t="s">
        <v>73</v>
      </c>
      <c r="O425" s="9" t="s">
        <v>325</v>
      </c>
      <c r="P425" s="9" t="s">
        <v>356</v>
      </c>
      <c r="T425" s="25"/>
      <c r="U425" s="25"/>
    </row>
    <row r="426" spans="1:22" ht="15" customHeight="1" x14ac:dyDescent="0.25">
      <c r="A426" s="10">
        <v>425</v>
      </c>
      <c r="B426" s="9" t="s">
        <v>485</v>
      </c>
      <c r="C426" s="19" t="s">
        <v>82</v>
      </c>
      <c r="D426" s="9" t="s">
        <v>486</v>
      </c>
      <c r="E426" s="9" t="s">
        <v>420</v>
      </c>
      <c r="F426" s="9" t="s">
        <v>486</v>
      </c>
      <c r="I426" s="9" t="s">
        <v>464</v>
      </c>
      <c r="J426" s="9" t="s">
        <v>465</v>
      </c>
      <c r="K426" s="9" t="s">
        <v>423</v>
      </c>
      <c r="L426" s="10" t="str">
        <f t="shared" si="11"/>
        <v>OAD^Other adult^HL70063</v>
      </c>
      <c r="M426" s="9" t="s">
        <v>73</v>
      </c>
      <c r="O426" s="9" t="s">
        <v>325</v>
      </c>
      <c r="P426" s="9" t="s">
        <v>356</v>
      </c>
      <c r="T426" s="25"/>
      <c r="U426" s="25"/>
    </row>
    <row r="427" spans="1:22" ht="15" customHeight="1" x14ac:dyDescent="0.25">
      <c r="A427" s="10">
        <v>426</v>
      </c>
      <c r="B427" s="9" t="s">
        <v>485</v>
      </c>
      <c r="C427" s="19" t="s">
        <v>82</v>
      </c>
      <c r="D427" s="9" t="s">
        <v>486</v>
      </c>
      <c r="E427" s="9" t="s">
        <v>420</v>
      </c>
      <c r="F427" s="9" t="s">
        <v>486</v>
      </c>
      <c r="I427" s="9" t="s">
        <v>482</v>
      </c>
      <c r="J427" s="9" t="s">
        <v>332</v>
      </c>
      <c r="K427" s="9" t="s">
        <v>423</v>
      </c>
      <c r="L427" s="10" t="str">
        <f t="shared" si="11"/>
        <v>OTH^Other^HL70063</v>
      </c>
      <c r="M427" s="9" t="s">
        <v>73</v>
      </c>
      <c r="O427" s="9" t="s">
        <v>328</v>
      </c>
      <c r="P427" s="9" t="s">
        <v>356</v>
      </c>
      <c r="T427" s="25"/>
      <c r="U427" s="25"/>
    </row>
    <row r="428" spans="1:22" ht="15" customHeight="1" x14ac:dyDescent="0.25">
      <c r="A428" s="10">
        <v>427</v>
      </c>
      <c r="B428" s="9" t="s">
        <v>485</v>
      </c>
      <c r="C428" s="19" t="s">
        <v>82</v>
      </c>
      <c r="D428" s="9" t="s">
        <v>486</v>
      </c>
      <c r="E428" s="9" t="s">
        <v>420</v>
      </c>
      <c r="F428" s="9" t="s">
        <v>486</v>
      </c>
      <c r="I428" s="9" t="s">
        <v>474</v>
      </c>
      <c r="J428" s="9" t="s">
        <v>475</v>
      </c>
      <c r="K428" s="9" t="s">
        <v>423</v>
      </c>
      <c r="L428" s="10" t="str">
        <f t="shared" si="11"/>
        <v>OWN^Owner^HL70063</v>
      </c>
      <c r="M428" s="9" t="s">
        <v>73</v>
      </c>
      <c r="O428" s="9" t="s">
        <v>325</v>
      </c>
      <c r="P428" s="9" t="s">
        <v>356</v>
      </c>
      <c r="T428" s="25"/>
      <c r="U428" s="25"/>
    </row>
    <row r="429" spans="1:22" ht="15" customHeight="1" x14ac:dyDescent="0.25">
      <c r="A429" s="10">
        <v>428</v>
      </c>
      <c r="B429" s="9" t="s">
        <v>485</v>
      </c>
      <c r="C429" s="19" t="s">
        <v>82</v>
      </c>
      <c r="D429" s="9" t="s">
        <v>486</v>
      </c>
      <c r="E429" s="9" t="s">
        <v>420</v>
      </c>
      <c r="F429" s="9" t="s">
        <v>486</v>
      </c>
      <c r="I429" s="9" t="s">
        <v>442</v>
      </c>
      <c r="J429" s="9" t="s">
        <v>443</v>
      </c>
      <c r="K429" s="9" t="s">
        <v>423</v>
      </c>
      <c r="L429" s="10" t="str">
        <f t="shared" si="11"/>
        <v>PAR^Parent^HL70063</v>
      </c>
      <c r="M429" s="9" t="s">
        <v>73</v>
      </c>
      <c r="O429" s="9" t="s">
        <v>328</v>
      </c>
      <c r="P429" s="9" t="s">
        <v>356</v>
      </c>
      <c r="T429" s="25"/>
      <c r="U429" s="25"/>
    </row>
    <row r="430" spans="1:22" ht="15" customHeight="1" x14ac:dyDescent="0.25">
      <c r="A430" s="10">
        <v>429</v>
      </c>
      <c r="B430" s="9" t="s">
        <v>485</v>
      </c>
      <c r="C430" s="19" t="s">
        <v>82</v>
      </c>
      <c r="D430" s="9" t="s">
        <v>486</v>
      </c>
      <c r="E430" s="9" t="s">
        <v>420</v>
      </c>
      <c r="F430" s="9" t="s">
        <v>486</v>
      </c>
      <c r="I430" s="9" t="s">
        <v>434</v>
      </c>
      <c r="J430" s="9" t="s">
        <v>435</v>
      </c>
      <c r="K430" s="9" t="s">
        <v>423</v>
      </c>
      <c r="L430" s="10" t="str">
        <f t="shared" si="11"/>
        <v>SCH^Stepchild^HL70063</v>
      </c>
      <c r="M430" s="9" t="s">
        <v>73</v>
      </c>
      <c r="O430" s="9" t="s">
        <v>325</v>
      </c>
      <c r="P430" s="9" t="s">
        <v>356</v>
      </c>
      <c r="T430" s="25"/>
      <c r="U430" s="25"/>
    </row>
    <row r="431" spans="1:22" ht="15" customHeight="1" x14ac:dyDescent="0.25">
      <c r="A431" s="10">
        <v>430</v>
      </c>
      <c r="B431" s="9" t="s">
        <v>485</v>
      </c>
      <c r="C431" s="19" t="s">
        <v>82</v>
      </c>
      <c r="D431" s="9" t="s">
        <v>486</v>
      </c>
      <c r="E431" s="9" t="s">
        <v>420</v>
      </c>
      <c r="F431" s="9" t="s">
        <v>486</v>
      </c>
      <c r="I431" s="9" t="s">
        <v>421</v>
      </c>
      <c r="J431" s="9" t="s">
        <v>422</v>
      </c>
      <c r="K431" s="9" t="s">
        <v>423</v>
      </c>
      <c r="L431" s="10" t="str">
        <f t="shared" si="11"/>
        <v>SEL^Self^HL70063</v>
      </c>
      <c r="M431" s="9" t="s">
        <v>73</v>
      </c>
      <c r="O431" s="9" t="s">
        <v>325</v>
      </c>
      <c r="P431" s="9" t="s">
        <v>356</v>
      </c>
      <c r="T431" s="25"/>
      <c r="U431" s="25"/>
    </row>
    <row r="432" spans="1:22" ht="15" customHeight="1" x14ac:dyDescent="0.25">
      <c r="A432" s="10">
        <v>431</v>
      </c>
      <c r="B432" s="9" t="s">
        <v>485</v>
      </c>
      <c r="C432" s="19" t="s">
        <v>82</v>
      </c>
      <c r="D432" s="9" t="s">
        <v>486</v>
      </c>
      <c r="E432" s="9" t="s">
        <v>420</v>
      </c>
      <c r="F432" s="9" t="s">
        <v>486</v>
      </c>
      <c r="I432" s="9" t="s">
        <v>456</v>
      </c>
      <c r="J432" s="9" t="s">
        <v>457</v>
      </c>
      <c r="K432" s="9" t="s">
        <v>423</v>
      </c>
      <c r="L432" s="10" t="str">
        <f t="shared" si="11"/>
        <v>SIB^Sibling^HL70063</v>
      </c>
      <c r="M432" s="9" t="s">
        <v>73</v>
      </c>
      <c r="O432" s="9" t="s">
        <v>325</v>
      </c>
      <c r="P432" s="9" t="s">
        <v>356</v>
      </c>
      <c r="T432" s="25"/>
      <c r="U432" s="25"/>
    </row>
    <row r="433" spans="1:21" ht="15" customHeight="1" x14ac:dyDescent="0.25">
      <c r="A433" s="10">
        <v>432</v>
      </c>
      <c r="B433" s="9" t="s">
        <v>485</v>
      </c>
      <c r="C433" s="19" t="s">
        <v>82</v>
      </c>
      <c r="D433" s="9" t="s">
        <v>486</v>
      </c>
      <c r="E433" s="9" t="s">
        <v>420</v>
      </c>
      <c r="F433" s="9" t="s">
        <v>486</v>
      </c>
      <c r="I433" s="9" t="s">
        <v>460</v>
      </c>
      <c r="J433" s="9" t="s">
        <v>461</v>
      </c>
      <c r="K433" s="9" t="s">
        <v>423</v>
      </c>
      <c r="L433" s="10" t="str">
        <f t="shared" si="11"/>
        <v>SIS^Sister^HL70063</v>
      </c>
      <c r="M433" s="9" t="s">
        <v>73</v>
      </c>
      <c r="O433" s="9" t="s">
        <v>325</v>
      </c>
      <c r="P433" s="9" t="s">
        <v>356</v>
      </c>
      <c r="T433" s="25"/>
      <c r="U433" s="25"/>
    </row>
    <row r="434" spans="1:21" ht="15" customHeight="1" x14ac:dyDescent="0.25">
      <c r="A434" s="10">
        <v>433</v>
      </c>
      <c r="B434" s="9" t="s">
        <v>485</v>
      </c>
      <c r="C434" s="19" t="s">
        <v>82</v>
      </c>
      <c r="D434" s="9" t="s">
        <v>486</v>
      </c>
      <c r="E434" s="9" t="s">
        <v>420</v>
      </c>
      <c r="F434" s="9" t="s">
        <v>486</v>
      </c>
      <c r="I434" s="9" t="s">
        <v>424</v>
      </c>
      <c r="J434" s="9" t="s">
        <v>425</v>
      </c>
      <c r="K434" s="9" t="s">
        <v>423</v>
      </c>
      <c r="L434" s="10" t="str">
        <f t="shared" si="11"/>
        <v>SPO^Spouse^HL70063</v>
      </c>
      <c r="M434" s="9" t="s">
        <v>73</v>
      </c>
      <c r="O434" s="9" t="s">
        <v>325</v>
      </c>
      <c r="P434" s="9" t="s">
        <v>356</v>
      </c>
      <c r="T434" s="25"/>
      <c r="U434" s="25"/>
    </row>
    <row r="435" spans="1:21" ht="15" customHeight="1" x14ac:dyDescent="0.25">
      <c r="A435" s="10">
        <v>434</v>
      </c>
      <c r="B435" s="9" t="s">
        <v>485</v>
      </c>
      <c r="C435" s="19" t="s">
        <v>82</v>
      </c>
      <c r="D435" s="9" t="s">
        <v>486</v>
      </c>
      <c r="E435" s="9" t="s">
        <v>420</v>
      </c>
      <c r="F435" s="9" t="s">
        <v>486</v>
      </c>
      <c r="I435" s="9" t="s">
        <v>476</v>
      </c>
      <c r="J435" s="9" t="s">
        <v>477</v>
      </c>
      <c r="K435" s="9" t="s">
        <v>423</v>
      </c>
      <c r="L435" s="10" t="str">
        <f t="shared" si="11"/>
        <v>TRA^Trainer^HL70063</v>
      </c>
      <c r="M435" s="9" t="s">
        <v>73</v>
      </c>
      <c r="O435" s="9" t="s">
        <v>325</v>
      </c>
      <c r="P435" s="9" t="s">
        <v>356</v>
      </c>
      <c r="T435" s="25"/>
      <c r="U435" s="25"/>
    </row>
    <row r="436" spans="1:21" ht="15" customHeight="1" x14ac:dyDescent="0.25">
      <c r="A436" s="10">
        <v>435</v>
      </c>
      <c r="B436" s="9" t="s">
        <v>485</v>
      </c>
      <c r="C436" s="19" t="s">
        <v>82</v>
      </c>
      <c r="D436" s="9" t="s">
        <v>486</v>
      </c>
      <c r="E436" s="9" t="s">
        <v>420</v>
      </c>
      <c r="F436" s="9" t="s">
        <v>486</v>
      </c>
      <c r="I436" s="9" t="s">
        <v>481</v>
      </c>
      <c r="J436" s="9" t="s">
        <v>2</v>
      </c>
      <c r="K436" s="9" t="s">
        <v>423</v>
      </c>
      <c r="L436" s="10" t="str">
        <f t="shared" si="11"/>
        <v>UNK^Unknown^HL70063</v>
      </c>
      <c r="M436" s="9" t="s">
        <v>73</v>
      </c>
      <c r="O436" s="9" t="s">
        <v>328</v>
      </c>
      <c r="P436" s="9" t="s">
        <v>356</v>
      </c>
      <c r="T436" s="25"/>
      <c r="U436" s="25"/>
    </row>
    <row r="437" spans="1:21" ht="15" customHeight="1" x14ac:dyDescent="0.25">
      <c r="A437" s="10">
        <v>436</v>
      </c>
      <c r="B437" s="9" t="s">
        <v>485</v>
      </c>
      <c r="C437" s="19" t="s">
        <v>82</v>
      </c>
      <c r="D437" s="9" t="s">
        <v>486</v>
      </c>
      <c r="E437" s="9" t="s">
        <v>420</v>
      </c>
      <c r="F437" s="9" t="s">
        <v>486</v>
      </c>
      <c r="I437" s="9" t="s">
        <v>440</v>
      </c>
      <c r="J437" s="9" t="s">
        <v>441</v>
      </c>
      <c r="K437" s="9" t="s">
        <v>423</v>
      </c>
      <c r="L437" s="10" t="str">
        <f t="shared" si="11"/>
        <v>WRD^Ward of court^HL70063</v>
      </c>
      <c r="M437" s="9" t="s">
        <v>73</v>
      </c>
      <c r="O437" s="9" t="s">
        <v>325</v>
      </c>
      <c r="P437" s="9" t="s">
        <v>356</v>
      </c>
      <c r="T437" s="25"/>
      <c r="U437" s="25"/>
    </row>
    <row r="438" spans="1:21" ht="15" customHeight="1" x14ac:dyDescent="0.25">
      <c r="A438" s="10">
        <v>437</v>
      </c>
      <c r="B438" s="9" t="s">
        <v>841</v>
      </c>
      <c r="C438" s="19" t="s">
        <v>82</v>
      </c>
      <c r="D438" s="9" t="s">
        <v>842</v>
      </c>
      <c r="E438" s="9" t="s">
        <v>843</v>
      </c>
      <c r="F438" s="9" t="s">
        <v>842</v>
      </c>
      <c r="I438" s="9" t="s">
        <v>79</v>
      </c>
      <c r="J438" s="9" t="s">
        <v>844</v>
      </c>
      <c r="K438" s="9" t="s">
        <v>845</v>
      </c>
      <c r="L438" s="10" t="str">
        <f t="shared" si="11"/>
        <v>F^Patient was fasting prior to the procedure^HL70916</v>
      </c>
      <c r="M438" s="9" t="s">
        <v>722</v>
      </c>
      <c r="O438" s="9" t="s">
        <v>328</v>
      </c>
      <c r="P438" s="9" t="s">
        <v>356</v>
      </c>
      <c r="T438" s="25"/>
      <c r="U438" s="25"/>
    </row>
    <row r="439" spans="1:21" ht="15" customHeight="1" x14ac:dyDescent="0.25">
      <c r="A439" s="10">
        <v>438</v>
      </c>
      <c r="B439" s="9" t="s">
        <v>841</v>
      </c>
      <c r="C439" s="19" t="s">
        <v>82</v>
      </c>
      <c r="D439" s="9" t="s">
        <v>842</v>
      </c>
      <c r="E439" s="9" t="s">
        <v>843</v>
      </c>
      <c r="F439" s="9" t="s">
        <v>842</v>
      </c>
      <c r="I439" s="9" t="s">
        <v>850</v>
      </c>
      <c r="J439" s="9" t="s">
        <v>851</v>
      </c>
      <c r="K439" s="9" t="s">
        <v>845</v>
      </c>
      <c r="L439" s="10" t="str">
        <f t="shared" si="11"/>
        <v>FNA^Fasting not asked of the patient at time of procedure^HL70916</v>
      </c>
      <c r="M439" s="9" t="s">
        <v>722</v>
      </c>
      <c r="O439" s="9" t="s">
        <v>325</v>
      </c>
      <c r="P439" s="9" t="s">
        <v>356</v>
      </c>
      <c r="T439" s="25"/>
      <c r="U439" s="25"/>
    </row>
    <row r="440" spans="1:21" ht="15" customHeight="1" x14ac:dyDescent="0.25">
      <c r="A440" s="10">
        <v>439</v>
      </c>
      <c r="B440" s="9" t="s">
        <v>841</v>
      </c>
      <c r="C440" s="19" t="s">
        <v>82</v>
      </c>
      <c r="D440" s="9" t="s">
        <v>842</v>
      </c>
      <c r="E440" s="9" t="s">
        <v>843</v>
      </c>
      <c r="F440" s="9" t="s">
        <v>842</v>
      </c>
      <c r="I440" s="9" t="s">
        <v>846</v>
      </c>
      <c r="J440" s="9" t="s">
        <v>847</v>
      </c>
      <c r="K440" s="9" t="s">
        <v>845</v>
      </c>
      <c r="L440" s="10" t="str">
        <f t="shared" si="11"/>
        <v>NF^The patient indicated they did not fast prior to the procedure^HL70916</v>
      </c>
      <c r="M440" s="9" t="s">
        <v>722</v>
      </c>
      <c r="O440" s="9" t="s">
        <v>328</v>
      </c>
      <c r="P440" s="9" t="s">
        <v>356</v>
      </c>
      <c r="T440" s="25"/>
      <c r="U440" s="25"/>
    </row>
    <row r="441" spans="1:21" ht="15" customHeight="1" x14ac:dyDescent="0.25">
      <c r="A441" s="10">
        <v>440</v>
      </c>
      <c r="B441" s="9" t="s">
        <v>841</v>
      </c>
      <c r="C441" s="19" t="s">
        <v>82</v>
      </c>
      <c r="D441" s="9" t="s">
        <v>842</v>
      </c>
      <c r="E441" s="9" t="s">
        <v>843</v>
      </c>
      <c r="F441" s="9" t="s">
        <v>842</v>
      </c>
      <c r="I441" s="9" t="s">
        <v>848</v>
      </c>
      <c r="J441" s="9" t="s">
        <v>849</v>
      </c>
      <c r="K441" s="9" t="s">
        <v>845</v>
      </c>
      <c r="L441" s="10" t="str">
        <f t="shared" si="11"/>
        <v>NG^Not given - patient was asked at the time of the procedure^HL70916</v>
      </c>
      <c r="M441" s="9" t="s">
        <v>722</v>
      </c>
      <c r="O441" s="9" t="s">
        <v>325</v>
      </c>
      <c r="P441" s="9" t="s">
        <v>356</v>
      </c>
      <c r="T441" s="25"/>
      <c r="U441" s="25"/>
    </row>
    <row r="442" spans="1:21" ht="15" customHeight="1" x14ac:dyDescent="0.25">
      <c r="A442" s="10">
        <v>441</v>
      </c>
      <c r="B442" s="9" t="s">
        <v>841</v>
      </c>
      <c r="C442" s="19" t="s">
        <v>82</v>
      </c>
      <c r="D442" s="9" t="s">
        <v>842</v>
      </c>
      <c r="E442" s="9" t="s">
        <v>843</v>
      </c>
      <c r="F442" s="9" t="s">
        <v>842</v>
      </c>
      <c r="I442" s="9" t="s">
        <v>333</v>
      </c>
      <c r="J442" s="9" t="s">
        <v>2</v>
      </c>
      <c r="K442" s="9" t="s">
        <v>499</v>
      </c>
      <c r="L442" s="10" t="str">
        <f t="shared" si="11"/>
        <v>U^Unknown^HL70353</v>
      </c>
      <c r="M442" s="9" t="s">
        <v>722</v>
      </c>
      <c r="O442" s="9" t="s">
        <v>328</v>
      </c>
      <c r="P442" s="9" t="s">
        <v>356</v>
      </c>
      <c r="T442" s="25"/>
      <c r="U442" s="25"/>
    </row>
    <row r="443" spans="1:21" ht="15" customHeight="1" x14ac:dyDescent="0.25">
      <c r="A443" s="10">
        <v>442</v>
      </c>
      <c r="B443" s="9" t="s">
        <v>709</v>
      </c>
      <c r="C443" s="19"/>
      <c r="D443" s="9" t="s">
        <v>710</v>
      </c>
      <c r="E443" s="9" t="s">
        <v>706</v>
      </c>
      <c r="F443" s="9" t="s">
        <v>710</v>
      </c>
      <c r="I443" s="9" t="s">
        <v>707</v>
      </c>
      <c r="J443" s="9" t="s">
        <v>707</v>
      </c>
      <c r="K443" s="9" t="s">
        <v>949</v>
      </c>
      <c r="L443" s="10"/>
      <c r="N443" s="9" t="s">
        <v>708</v>
      </c>
      <c r="O443" s="9" t="s">
        <v>325</v>
      </c>
      <c r="P443" s="9" t="s">
        <v>356</v>
      </c>
      <c r="T443" s="25"/>
      <c r="U443" s="25"/>
    </row>
    <row r="444" spans="1:21" ht="15" customHeight="1" x14ac:dyDescent="0.25">
      <c r="A444" s="10">
        <v>443</v>
      </c>
      <c r="B444" s="9" t="s">
        <v>715</v>
      </c>
      <c r="C444" s="19"/>
      <c r="D444" s="9" t="s">
        <v>716</v>
      </c>
      <c r="E444" s="9" t="s">
        <v>713</v>
      </c>
      <c r="F444" s="9" t="s">
        <v>716</v>
      </c>
      <c r="I444" s="9" t="s">
        <v>707</v>
      </c>
      <c r="J444" s="9" t="s">
        <v>707</v>
      </c>
      <c r="K444" s="9" t="s">
        <v>949</v>
      </c>
      <c r="L444" s="10"/>
      <c r="N444" s="9" t="s">
        <v>714</v>
      </c>
      <c r="O444" s="9" t="s">
        <v>325</v>
      </c>
      <c r="P444" s="9" t="s">
        <v>356</v>
      </c>
      <c r="T444" s="25"/>
      <c r="U444" s="25"/>
    </row>
    <row r="445" spans="1:21" ht="15" customHeight="1" x14ac:dyDescent="0.25">
      <c r="A445" s="10">
        <v>444</v>
      </c>
      <c r="B445" s="9" t="s">
        <v>736</v>
      </c>
      <c r="C445" s="19" t="s">
        <v>1005</v>
      </c>
      <c r="D445" s="9" t="s">
        <v>737</v>
      </c>
      <c r="E445" s="9" t="s">
        <v>738</v>
      </c>
      <c r="F445" s="9" t="s">
        <v>737</v>
      </c>
      <c r="I445" s="9" t="s">
        <v>337</v>
      </c>
      <c r="J445" s="9" t="s">
        <v>742</v>
      </c>
      <c r="K445" s="9" t="s">
        <v>740</v>
      </c>
      <c r="L445" s="10" t="s">
        <v>337</v>
      </c>
      <c r="M445" s="9" t="s">
        <v>73</v>
      </c>
      <c r="O445" s="9" t="s">
        <v>328</v>
      </c>
      <c r="P445" s="9" t="s">
        <v>356</v>
      </c>
      <c r="T445" s="25"/>
      <c r="U445" s="25"/>
    </row>
    <row r="446" spans="1:21" ht="15" customHeight="1" x14ac:dyDescent="0.25">
      <c r="A446" s="10">
        <v>445</v>
      </c>
      <c r="B446" s="9" t="s">
        <v>736</v>
      </c>
      <c r="C446" s="19" t="s">
        <v>1005</v>
      </c>
      <c r="D446" s="9" t="s">
        <v>737</v>
      </c>
      <c r="E446" s="9" t="s">
        <v>738</v>
      </c>
      <c r="F446" s="9" t="s">
        <v>737</v>
      </c>
      <c r="I446" s="9" t="s">
        <v>79</v>
      </c>
      <c r="J446" s="9" t="s">
        <v>743</v>
      </c>
      <c r="K446" s="9" t="s">
        <v>740</v>
      </c>
      <c r="L446" s="10" t="s">
        <v>79</v>
      </c>
      <c r="M446" s="9" t="s">
        <v>528</v>
      </c>
      <c r="O446" s="9" t="s">
        <v>325</v>
      </c>
      <c r="P446" s="9" t="s">
        <v>356</v>
      </c>
      <c r="T446" s="25"/>
      <c r="U446" s="25"/>
    </row>
    <row r="447" spans="1:21" ht="15" customHeight="1" x14ac:dyDescent="0.25">
      <c r="A447" s="10">
        <v>446</v>
      </c>
      <c r="B447" s="9" t="s">
        <v>736</v>
      </c>
      <c r="C447" s="19" t="s">
        <v>1005</v>
      </c>
      <c r="D447" s="9" t="s">
        <v>737</v>
      </c>
      <c r="E447" s="9" t="s">
        <v>738</v>
      </c>
      <c r="F447" s="9" t="s">
        <v>737</v>
      </c>
      <c r="I447" s="9" t="s">
        <v>341</v>
      </c>
      <c r="J447" s="9" t="s">
        <v>741</v>
      </c>
      <c r="K447" s="9" t="s">
        <v>740</v>
      </c>
      <c r="L447" s="10" t="s">
        <v>341</v>
      </c>
      <c r="M447" s="9" t="s">
        <v>73</v>
      </c>
      <c r="O447" s="9" t="s">
        <v>325</v>
      </c>
      <c r="P447" s="9" t="s">
        <v>356</v>
      </c>
      <c r="T447" s="25"/>
      <c r="U447" s="25"/>
    </row>
    <row r="448" spans="1:21" ht="15" customHeight="1" x14ac:dyDescent="0.25">
      <c r="A448" s="10">
        <v>447</v>
      </c>
      <c r="B448" s="9" t="s">
        <v>736</v>
      </c>
      <c r="C448" s="19" t="s">
        <v>1005</v>
      </c>
      <c r="D448" s="9" t="s">
        <v>737</v>
      </c>
      <c r="E448" s="9" t="s">
        <v>738</v>
      </c>
      <c r="F448" s="9" t="s">
        <v>737</v>
      </c>
      <c r="I448" s="9" t="s">
        <v>415</v>
      </c>
      <c r="J448" s="9" t="s">
        <v>739</v>
      </c>
      <c r="K448" s="9" t="s">
        <v>740</v>
      </c>
      <c r="L448" s="10" t="s">
        <v>415</v>
      </c>
      <c r="M448" s="9" t="s">
        <v>73</v>
      </c>
      <c r="O448" s="9" t="s">
        <v>328</v>
      </c>
      <c r="P448" s="9" t="s">
        <v>356</v>
      </c>
      <c r="T448" s="25"/>
      <c r="U448" s="25"/>
    </row>
    <row r="449" spans="1:21" ht="15" customHeight="1" x14ac:dyDescent="0.25">
      <c r="A449" s="10">
        <v>448</v>
      </c>
      <c r="B449" s="9" t="s">
        <v>879</v>
      </c>
      <c r="C449" s="19" t="s">
        <v>1698</v>
      </c>
      <c r="D449" s="9" t="s">
        <v>880</v>
      </c>
      <c r="E449" s="9" t="s">
        <v>881</v>
      </c>
      <c r="F449" s="9" t="s">
        <v>880</v>
      </c>
      <c r="I449" s="19" t="s">
        <v>882</v>
      </c>
      <c r="J449" s="19" t="s">
        <v>883</v>
      </c>
      <c r="K449" s="19" t="s">
        <v>884</v>
      </c>
      <c r="L449" s="10"/>
      <c r="O449" s="9" t="s">
        <v>325</v>
      </c>
      <c r="P449" s="9" t="s">
        <v>356</v>
      </c>
      <c r="T449" s="25"/>
      <c r="U449" s="25"/>
    </row>
    <row r="450" spans="1:21" ht="15" customHeight="1" x14ac:dyDescent="0.25">
      <c r="A450" s="10">
        <v>449</v>
      </c>
      <c r="B450" s="9" t="s">
        <v>510</v>
      </c>
      <c r="C450" s="19" t="s">
        <v>1033</v>
      </c>
      <c r="D450" s="9" t="s">
        <v>511</v>
      </c>
      <c r="E450" s="9" t="s">
        <v>512</v>
      </c>
      <c r="F450" s="9" t="s">
        <v>511</v>
      </c>
      <c r="I450" s="9" t="s">
        <v>76</v>
      </c>
      <c r="J450" s="9" t="s">
        <v>513</v>
      </c>
      <c r="K450" s="9" t="s">
        <v>514</v>
      </c>
      <c r="L450" s="10" t="s">
        <v>76</v>
      </c>
      <c r="M450" s="9" t="s">
        <v>73</v>
      </c>
      <c r="O450" s="9" t="s">
        <v>325</v>
      </c>
      <c r="P450" s="19" t="s">
        <v>340</v>
      </c>
      <c r="T450" s="25"/>
      <c r="U450" s="25"/>
    </row>
    <row r="451" spans="1:21" ht="15" customHeight="1" x14ac:dyDescent="0.25">
      <c r="A451" s="10">
        <v>450</v>
      </c>
      <c r="B451" s="9" t="s">
        <v>510</v>
      </c>
      <c r="C451" s="19" t="s">
        <v>1033</v>
      </c>
      <c r="D451" s="9" t="s">
        <v>511</v>
      </c>
      <c r="E451" s="9" t="s">
        <v>512</v>
      </c>
      <c r="F451" s="9" t="s">
        <v>511</v>
      </c>
      <c r="I451" s="9" t="s">
        <v>515</v>
      </c>
      <c r="J451" s="9" t="s">
        <v>516</v>
      </c>
      <c r="K451" s="9" t="s">
        <v>514</v>
      </c>
      <c r="L451" s="10" t="s">
        <v>515</v>
      </c>
      <c r="M451" s="9" t="s">
        <v>73</v>
      </c>
      <c r="O451" s="9" t="s">
        <v>325</v>
      </c>
      <c r="P451" s="19" t="s">
        <v>340</v>
      </c>
      <c r="T451" s="25"/>
      <c r="U451" s="25"/>
    </row>
    <row r="452" spans="1:21" ht="15" customHeight="1" x14ac:dyDescent="0.25">
      <c r="A452" s="10">
        <v>451</v>
      </c>
      <c r="B452" s="9" t="s">
        <v>510</v>
      </c>
      <c r="C452" s="19" t="s">
        <v>1033</v>
      </c>
      <c r="D452" s="9" t="s">
        <v>511</v>
      </c>
      <c r="E452" s="9" t="s">
        <v>512</v>
      </c>
      <c r="F452" s="9" t="s">
        <v>511</v>
      </c>
      <c r="I452" s="9" t="s">
        <v>333</v>
      </c>
      <c r="J452" s="9" t="s">
        <v>517</v>
      </c>
      <c r="K452" s="9" t="s">
        <v>514</v>
      </c>
      <c r="L452" s="10" t="s">
        <v>333</v>
      </c>
      <c r="M452" s="9" t="s">
        <v>73</v>
      </c>
      <c r="O452" s="9" t="s">
        <v>325</v>
      </c>
      <c r="P452" s="19" t="s">
        <v>340</v>
      </c>
      <c r="T452" s="25"/>
      <c r="U452" s="25"/>
    </row>
    <row r="453" spans="1:21" ht="15" customHeight="1" x14ac:dyDescent="0.25">
      <c r="A453" s="10">
        <v>452</v>
      </c>
      <c r="B453" s="9" t="s">
        <v>510</v>
      </c>
      <c r="C453" s="19" t="s">
        <v>1033</v>
      </c>
      <c r="D453" s="9" t="s">
        <v>511</v>
      </c>
      <c r="E453" s="9" t="s">
        <v>512</v>
      </c>
      <c r="F453" s="9" t="s">
        <v>511</v>
      </c>
      <c r="I453" s="9" t="s">
        <v>415</v>
      </c>
      <c r="J453" s="9" t="s">
        <v>518</v>
      </c>
      <c r="K453" s="9" t="s">
        <v>514</v>
      </c>
      <c r="L453" s="10" t="s">
        <v>415</v>
      </c>
      <c r="M453" s="9" t="s">
        <v>73</v>
      </c>
      <c r="O453" s="9" t="s">
        <v>328</v>
      </c>
      <c r="P453" s="19" t="s">
        <v>340</v>
      </c>
      <c r="T453" s="25"/>
      <c r="U453" s="25"/>
    </row>
    <row r="454" spans="1:21" ht="15" customHeight="1" x14ac:dyDescent="0.25">
      <c r="A454" s="10">
        <v>453</v>
      </c>
      <c r="B454" s="9" t="s">
        <v>885</v>
      </c>
      <c r="C454" s="19" t="s">
        <v>82</v>
      </c>
      <c r="D454" s="9" t="s">
        <v>886</v>
      </c>
      <c r="E454" s="9" t="s">
        <v>887</v>
      </c>
      <c r="F454" s="9" t="s">
        <v>886</v>
      </c>
      <c r="I454" s="9" t="s">
        <v>874</v>
      </c>
      <c r="J454" s="9" t="s">
        <v>888</v>
      </c>
      <c r="K454" s="9" t="s">
        <v>887</v>
      </c>
      <c r="L454" s="10"/>
      <c r="O454" s="9" t="s">
        <v>325</v>
      </c>
      <c r="P454" s="9" t="s">
        <v>356</v>
      </c>
      <c r="T454" s="25"/>
      <c r="U454" s="25"/>
    </row>
    <row r="455" spans="1:21" ht="15" customHeight="1" x14ac:dyDescent="0.25">
      <c r="A455" s="10">
        <v>454</v>
      </c>
      <c r="B455" s="9" t="s">
        <v>905</v>
      </c>
      <c r="C455" s="19" t="s">
        <v>1005</v>
      </c>
      <c r="D455" s="9" t="s">
        <v>906</v>
      </c>
      <c r="E455" s="9" t="s">
        <v>907</v>
      </c>
      <c r="F455" s="9" t="s">
        <v>906</v>
      </c>
      <c r="I455" s="9" t="s">
        <v>946</v>
      </c>
      <c r="J455" s="9" t="s">
        <v>947</v>
      </c>
      <c r="K455" s="9" t="s">
        <v>949</v>
      </c>
      <c r="L455" s="9" t="s">
        <v>946</v>
      </c>
      <c r="N455" s="9" t="s">
        <v>945</v>
      </c>
      <c r="O455" s="9" t="s">
        <v>325</v>
      </c>
      <c r="P455" s="9" t="s">
        <v>356</v>
      </c>
      <c r="T455" s="25"/>
      <c r="U455" s="25"/>
    </row>
    <row r="456" spans="1:21" ht="15" customHeight="1" x14ac:dyDescent="0.25">
      <c r="A456" s="10">
        <v>455</v>
      </c>
      <c r="B456" s="9" t="s">
        <v>948</v>
      </c>
      <c r="C456" s="19" t="s">
        <v>1005</v>
      </c>
      <c r="D456" s="9" t="s">
        <v>906</v>
      </c>
      <c r="E456" s="9" t="s">
        <v>907</v>
      </c>
      <c r="F456" s="9" t="s">
        <v>906</v>
      </c>
      <c r="I456" s="9" t="s">
        <v>946</v>
      </c>
      <c r="J456" s="9" t="s">
        <v>947</v>
      </c>
      <c r="K456" s="9" t="s">
        <v>949</v>
      </c>
      <c r="L456" s="9" t="s">
        <v>946</v>
      </c>
      <c r="N456" s="9" t="s">
        <v>945</v>
      </c>
      <c r="O456" s="9" t="s">
        <v>325</v>
      </c>
      <c r="P456" s="9" t="s">
        <v>356</v>
      </c>
      <c r="T456" s="25"/>
      <c r="U456" s="25"/>
    </row>
    <row r="457" spans="1:21" ht="15" customHeight="1" x14ac:dyDescent="0.25">
      <c r="A457" s="10">
        <v>456</v>
      </c>
      <c r="B457" s="9" t="s">
        <v>905</v>
      </c>
      <c r="C457" s="19" t="s">
        <v>1005</v>
      </c>
      <c r="D457" s="9" t="s">
        <v>906</v>
      </c>
      <c r="E457" s="9" t="s">
        <v>907</v>
      </c>
      <c r="F457" s="9" t="s">
        <v>906</v>
      </c>
      <c r="I457" s="9" t="s">
        <v>937</v>
      </c>
      <c r="J457" s="9" t="s">
        <v>938</v>
      </c>
      <c r="K457" s="9" t="s">
        <v>910</v>
      </c>
      <c r="L457" s="9" t="s">
        <v>937</v>
      </c>
      <c r="M457" s="9" t="s">
        <v>722</v>
      </c>
      <c r="O457" s="9" t="s">
        <v>325</v>
      </c>
      <c r="P457" s="9" t="s">
        <v>356</v>
      </c>
      <c r="T457" s="25"/>
      <c r="U457" s="25"/>
    </row>
    <row r="458" spans="1:21" ht="15" customHeight="1" x14ac:dyDescent="0.25">
      <c r="A458" s="10">
        <v>457</v>
      </c>
      <c r="B458" s="9" t="s">
        <v>948</v>
      </c>
      <c r="C458" s="19" t="s">
        <v>1005</v>
      </c>
      <c r="D458" s="9" t="s">
        <v>906</v>
      </c>
      <c r="E458" s="9" t="s">
        <v>907</v>
      </c>
      <c r="F458" s="9" t="s">
        <v>906</v>
      </c>
      <c r="I458" s="9" t="s">
        <v>937</v>
      </c>
      <c r="J458" s="9" t="s">
        <v>938</v>
      </c>
      <c r="K458" s="9" t="s">
        <v>910</v>
      </c>
      <c r="L458" s="9" t="s">
        <v>937</v>
      </c>
      <c r="M458" s="9" t="s">
        <v>722</v>
      </c>
      <c r="O458" s="9" t="s">
        <v>325</v>
      </c>
      <c r="P458" s="9" t="s">
        <v>356</v>
      </c>
      <c r="T458" s="25"/>
      <c r="U458" s="25"/>
    </row>
    <row r="459" spans="1:21" ht="15" customHeight="1" x14ac:dyDescent="0.25">
      <c r="A459" s="10">
        <v>458</v>
      </c>
      <c r="B459" s="9" t="s">
        <v>905</v>
      </c>
      <c r="C459" s="19" t="s">
        <v>1005</v>
      </c>
      <c r="D459" s="9" t="s">
        <v>906</v>
      </c>
      <c r="E459" s="9" t="s">
        <v>907</v>
      </c>
      <c r="F459" s="9" t="s">
        <v>906</v>
      </c>
      <c r="I459" s="9" t="s">
        <v>914</v>
      </c>
      <c r="J459" s="9" t="s">
        <v>915</v>
      </c>
      <c r="K459" s="9" t="s">
        <v>910</v>
      </c>
      <c r="L459" s="9" t="s">
        <v>914</v>
      </c>
      <c r="M459" s="9" t="s">
        <v>722</v>
      </c>
      <c r="O459" s="9" t="s">
        <v>325</v>
      </c>
      <c r="P459" s="9" t="s">
        <v>356</v>
      </c>
      <c r="T459" s="25"/>
      <c r="U459" s="25"/>
    </row>
    <row r="460" spans="1:21" ht="15" customHeight="1" x14ac:dyDescent="0.25">
      <c r="A460" s="10">
        <v>459</v>
      </c>
      <c r="B460" s="9" t="s">
        <v>948</v>
      </c>
      <c r="C460" s="19" t="s">
        <v>1005</v>
      </c>
      <c r="D460" s="9" t="s">
        <v>906</v>
      </c>
      <c r="E460" s="9" t="s">
        <v>907</v>
      </c>
      <c r="F460" s="9" t="s">
        <v>906</v>
      </c>
      <c r="I460" s="9" t="s">
        <v>914</v>
      </c>
      <c r="J460" s="9" t="s">
        <v>915</v>
      </c>
      <c r="K460" s="9" t="s">
        <v>910</v>
      </c>
      <c r="L460" s="9" t="s">
        <v>914</v>
      </c>
      <c r="M460" s="9" t="s">
        <v>722</v>
      </c>
      <c r="O460" s="9" t="s">
        <v>325</v>
      </c>
      <c r="P460" s="9" t="s">
        <v>356</v>
      </c>
      <c r="T460" s="25"/>
      <c r="U460" s="25"/>
    </row>
    <row r="461" spans="1:21" ht="15" customHeight="1" x14ac:dyDescent="0.25">
      <c r="A461" s="10">
        <v>460</v>
      </c>
      <c r="B461" s="9" t="s">
        <v>905</v>
      </c>
      <c r="C461" s="19" t="s">
        <v>1005</v>
      </c>
      <c r="D461" s="9" t="s">
        <v>906</v>
      </c>
      <c r="E461" s="9" t="s">
        <v>907</v>
      </c>
      <c r="F461" s="9" t="s">
        <v>906</v>
      </c>
      <c r="I461" s="9" t="s">
        <v>916</v>
      </c>
      <c r="J461" s="9" t="s">
        <v>917</v>
      </c>
      <c r="K461" s="9" t="s">
        <v>910</v>
      </c>
      <c r="L461" s="9" t="s">
        <v>916</v>
      </c>
      <c r="M461" s="9" t="s">
        <v>722</v>
      </c>
      <c r="O461" s="9" t="s">
        <v>325</v>
      </c>
      <c r="P461" s="9" t="s">
        <v>356</v>
      </c>
      <c r="T461" s="25"/>
      <c r="U461" s="25"/>
    </row>
    <row r="462" spans="1:21" ht="15" customHeight="1" x14ac:dyDescent="0.25">
      <c r="A462" s="10">
        <v>461</v>
      </c>
      <c r="B462" s="9" t="s">
        <v>948</v>
      </c>
      <c r="C462" s="19" t="s">
        <v>1005</v>
      </c>
      <c r="D462" s="9" t="s">
        <v>906</v>
      </c>
      <c r="E462" s="9" t="s">
        <v>907</v>
      </c>
      <c r="F462" s="9" t="s">
        <v>906</v>
      </c>
      <c r="I462" s="9" t="s">
        <v>916</v>
      </c>
      <c r="J462" s="9" t="s">
        <v>917</v>
      </c>
      <c r="K462" s="9" t="s">
        <v>910</v>
      </c>
      <c r="L462" s="9" t="s">
        <v>916</v>
      </c>
      <c r="M462" s="9" t="s">
        <v>722</v>
      </c>
      <c r="O462" s="9" t="s">
        <v>325</v>
      </c>
      <c r="P462" s="9" t="s">
        <v>356</v>
      </c>
      <c r="T462" s="25"/>
      <c r="U462" s="25"/>
    </row>
    <row r="463" spans="1:21" ht="15" customHeight="1" x14ac:dyDescent="0.25">
      <c r="A463" s="10">
        <v>462</v>
      </c>
      <c r="B463" s="9" t="s">
        <v>905</v>
      </c>
      <c r="C463" s="19" t="s">
        <v>1005</v>
      </c>
      <c r="D463" s="9" t="s">
        <v>906</v>
      </c>
      <c r="E463" s="9" t="s">
        <v>907</v>
      </c>
      <c r="F463" s="9" t="s">
        <v>906</v>
      </c>
      <c r="I463" s="9" t="s">
        <v>908</v>
      </c>
      <c r="J463" s="9" t="s">
        <v>909</v>
      </c>
      <c r="K463" s="9" t="s">
        <v>910</v>
      </c>
      <c r="L463" s="9" t="s">
        <v>908</v>
      </c>
      <c r="M463" s="9" t="s">
        <v>722</v>
      </c>
      <c r="O463" s="9" t="s">
        <v>325</v>
      </c>
      <c r="P463" s="9" t="s">
        <v>356</v>
      </c>
      <c r="T463" s="25"/>
      <c r="U463" s="25"/>
    </row>
    <row r="464" spans="1:21" ht="15" customHeight="1" x14ac:dyDescent="0.25">
      <c r="A464" s="10">
        <v>463</v>
      </c>
      <c r="B464" s="9" t="s">
        <v>948</v>
      </c>
      <c r="C464" s="19" t="s">
        <v>1005</v>
      </c>
      <c r="D464" s="9" t="s">
        <v>906</v>
      </c>
      <c r="E464" s="9" t="s">
        <v>907</v>
      </c>
      <c r="F464" s="9" t="s">
        <v>906</v>
      </c>
      <c r="I464" s="9" t="s">
        <v>908</v>
      </c>
      <c r="J464" s="9" t="s">
        <v>909</v>
      </c>
      <c r="K464" s="9" t="s">
        <v>910</v>
      </c>
      <c r="L464" s="9" t="s">
        <v>908</v>
      </c>
      <c r="M464" s="9" t="s">
        <v>722</v>
      </c>
      <c r="O464" s="9" t="s">
        <v>325</v>
      </c>
      <c r="P464" s="9" t="s">
        <v>356</v>
      </c>
      <c r="T464" s="25"/>
      <c r="U464" s="25"/>
    </row>
    <row r="465" spans="1:22" ht="15" customHeight="1" x14ac:dyDescent="0.25">
      <c r="A465" s="10">
        <v>464</v>
      </c>
      <c r="B465" s="9" t="s">
        <v>905</v>
      </c>
      <c r="C465" s="19" t="s">
        <v>1005</v>
      </c>
      <c r="D465" s="9" t="s">
        <v>906</v>
      </c>
      <c r="E465" s="9" t="s">
        <v>907</v>
      </c>
      <c r="F465" s="9" t="s">
        <v>906</v>
      </c>
      <c r="I465" s="9" t="s">
        <v>911</v>
      </c>
      <c r="J465" s="9" t="s">
        <v>912</v>
      </c>
      <c r="K465" s="9" t="s">
        <v>910</v>
      </c>
      <c r="L465" s="9" t="s">
        <v>911</v>
      </c>
      <c r="M465" s="9" t="s">
        <v>722</v>
      </c>
      <c r="N465" s="9" t="s">
        <v>913</v>
      </c>
      <c r="O465" s="9" t="s">
        <v>325</v>
      </c>
      <c r="P465" s="9" t="s">
        <v>356</v>
      </c>
      <c r="T465" s="25"/>
      <c r="U465" s="25"/>
    </row>
    <row r="466" spans="1:22" ht="15" customHeight="1" x14ac:dyDescent="0.25">
      <c r="A466" s="10">
        <v>465</v>
      </c>
      <c r="B466" s="9" t="s">
        <v>948</v>
      </c>
      <c r="C466" s="19" t="s">
        <v>1005</v>
      </c>
      <c r="D466" s="9" t="s">
        <v>906</v>
      </c>
      <c r="E466" s="9" t="s">
        <v>907</v>
      </c>
      <c r="F466" s="9" t="s">
        <v>906</v>
      </c>
      <c r="I466" s="9" t="s">
        <v>911</v>
      </c>
      <c r="J466" s="9" t="s">
        <v>912</v>
      </c>
      <c r="K466" s="9" t="s">
        <v>910</v>
      </c>
      <c r="L466" s="9" t="s">
        <v>911</v>
      </c>
      <c r="M466" s="9" t="s">
        <v>722</v>
      </c>
      <c r="N466" s="9" t="s">
        <v>913</v>
      </c>
      <c r="O466" s="9" t="s">
        <v>325</v>
      </c>
      <c r="P466" s="9" t="s">
        <v>356</v>
      </c>
      <c r="T466" s="25"/>
      <c r="U466" s="25"/>
    </row>
    <row r="467" spans="1:22" ht="15" customHeight="1" x14ac:dyDescent="0.25">
      <c r="A467" s="10">
        <v>466</v>
      </c>
      <c r="B467" s="9" t="s">
        <v>905</v>
      </c>
      <c r="C467" s="19" t="s">
        <v>1005</v>
      </c>
      <c r="D467" s="9" t="s">
        <v>906</v>
      </c>
      <c r="E467" s="9" t="s">
        <v>907</v>
      </c>
      <c r="F467" s="9" t="s">
        <v>906</v>
      </c>
      <c r="I467" s="9" t="s">
        <v>918</v>
      </c>
      <c r="J467" s="9" t="s">
        <v>919</v>
      </c>
      <c r="K467" s="9" t="s">
        <v>910</v>
      </c>
      <c r="L467" s="9" t="s">
        <v>918</v>
      </c>
      <c r="M467" s="9" t="s">
        <v>722</v>
      </c>
      <c r="N467" s="9" t="s">
        <v>920</v>
      </c>
      <c r="O467" s="9" t="s">
        <v>325</v>
      </c>
      <c r="P467" s="9" t="s">
        <v>356</v>
      </c>
      <c r="T467" s="25"/>
      <c r="U467" s="25"/>
    </row>
    <row r="468" spans="1:22" ht="15" customHeight="1" x14ac:dyDescent="0.25">
      <c r="A468" s="10">
        <v>467</v>
      </c>
      <c r="B468" s="9" t="s">
        <v>948</v>
      </c>
      <c r="C468" s="19" t="s">
        <v>1005</v>
      </c>
      <c r="D468" s="9" t="s">
        <v>906</v>
      </c>
      <c r="E468" s="9" t="s">
        <v>907</v>
      </c>
      <c r="F468" s="9" t="s">
        <v>906</v>
      </c>
      <c r="I468" s="9" t="s">
        <v>918</v>
      </c>
      <c r="J468" s="9" t="s">
        <v>919</v>
      </c>
      <c r="K468" s="9" t="s">
        <v>910</v>
      </c>
      <c r="L468" s="9" t="s">
        <v>918</v>
      </c>
      <c r="M468" s="9" t="s">
        <v>722</v>
      </c>
      <c r="N468" s="9" t="s">
        <v>920</v>
      </c>
      <c r="O468" s="9" t="s">
        <v>325</v>
      </c>
      <c r="P468" s="9" t="s">
        <v>356</v>
      </c>
      <c r="T468" s="25"/>
      <c r="U468" s="25"/>
    </row>
    <row r="469" spans="1:22" ht="15" customHeight="1" x14ac:dyDescent="0.25">
      <c r="A469" s="10">
        <v>468</v>
      </c>
      <c r="B469" s="9" t="s">
        <v>905</v>
      </c>
      <c r="C469" s="19" t="s">
        <v>1005</v>
      </c>
      <c r="D469" s="9" t="s">
        <v>906</v>
      </c>
      <c r="E469" s="9" t="s">
        <v>907</v>
      </c>
      <c r="F469" s="9" t="s">
        <v>906</v>
      </c>
      <c r="I469" s="9" t="s">
        <v>921</v>
      </c>
      <c r="J469" s="9" t="s">
        <v>922</v>
      </c>
      <c r="K469" s="9" t="s">
        <v>910</v>
      </c>
      <c r="L469" s="9" t="s">
        <v>921</v>
      </c>
      <c r="M469" s="9" t="s">
        <v>722</v>
      </c>
      <c r="N469" s="9" t="s">
        <v>923</v>
      </c>
      <c r="O469" s="9" t="s">
        <v>325</v>
      </c>
      <c r="P469" s="9" t="s">
        <v>356</v>
      </c>
      <c r="T469" s="25"/>
      <c r="U469" s="25"/>
    </row>
    <row r="470" spans="1:22" ht="15" customHeight="1" x14ac:dyDescent="0.25">
      <c r="A470" s="10">
        <v>469</v>
      </c>
      <c r="B470" s="9" t="s">
        <v>948</v>
      </c>
      <c r="C470" s="19" t="s">
        <v>1005</v>
      </c>
      <c r="D470" s="9" t="s">
        <v>906</v>
      </c>
      <c r="E470" s="9" t="s">
        <v>907</v>
      </c>
      <c r="F470" s="9" t="s">
        <v>906</v>
      </c>
      <c r="I470" s="9" t="s">
        <v>921</v>
      </c>
      <c r="J470" s="9" t="s">
        <v>922</v>
      </c>
      <c r="K470" s="9" t="s">
        <v>910</v>
      </c>
      <c r="L470" s="9" t="s">
        <v>921</v>
      </c>
      <c r="M470" s="9" t="s">
        <v>722</v>
      </c>
      <c r="N470" s="9" t="s">
        <v>923</v>
      </c>
      <c r="O470" s="9" t="s">
        <v>325</v>
      </c>
      <c r="P470" s="9" t="s">
        <v>356</v>
      </c>
      <c r="T470" s="25"/>
      <c r="U470" s="25"/>
    </row>
    <row r="471" spans="1:22" ht="15" customHeight="1" x14ac:dyDescent="0.25">
      <c r="A471" s="10">
        <v>470</v>
      </c>
      <c r="B471" s="9" t="s">
        <v>905</v>
      </c>
      <c r="C471" s="19" t="s">
        <v>1005</v>
      </c>
      <c r="D471" s="9" t="s">
        <v>906</v>
      </c>
      <c r="E471" s="9" t="s">
        <v>907</v>
      </c>
      <c r="F471" s="9" t="s">
        <v>906</v>
      </c>
      <c r="I471" s="9" t="s">
        <v>924</v>
      </c>
      <c r="J471" s="9" t="s">
        <v>925</v>
      </c>
      <c r="K471" s="9" t="s">
        <v>910</v>
      </c>
      <c r="L471" s="9" t="s">
        <v>924</v>
      </c>
      <c r="M471" s="9" t="s">
        <v>722</v>
      </c>
      <c r="N471" s="9" t="s">
        <v>926</v>
      </c>
      <c r="O471" s="9" t="s">
        <v>325</v>
      </c>
      <c r="P471" s="9" t="s">
        <v>356</v>
      </c>
      <c r="Q471" s="22"/>
      <c r="R471" s="22"/>
      <c r="S471" s="22"/>
      <c r="T471" s="25"/>
      <c r="U471" s="25"/>
      <c r="V471" s="20"/>
    </row>
    <row r="472" spans="1:22" ht="15" customHeight="1" x14ac:dyDescent="0.25">
      <c r="A472" s="10">
        <v>471</v>
      </c>
      <c r="B472" s="9" t="s">
        <v>948</v>
      </c>
      <c r="C472" s="19" t="s">
        <v>1005</v>
      </c>
      <c r="D472" s="9" t="s">
        <v>906</v>
      </c>
      <c r="E472" s="9" t="s">
        <v>907</v>
      </c>
      <c r="F472" s="9" t="s">
        <v>906</v>
      </c>
      <c r="I472" s="9" t="s">
        <v>924</v>
      </c>
      <c r="J472" s="9" t="s">
        <v>925</v>
      </c>
      <c r="K472" s="9" t="s">
        <v>910</v>
      </c>
      <c r="L472" s="9" t="s">
        <v>924</v>
      </c>
      <c r="M472" s="9" t="s">
        <v>722</v>
      </c>
      <c r="N472" s="9" t="s">
        <v>926</v>
      </c>
      <c r="O472" s="9" t="s">
        <v>325</v>
      </c>
      <c r="P472" s="9" t="s">
        <v>356</v>
      </c>
      <c r="T472" s="25"/>
      <c r="U472" s="25"/>
    </row>
    <row r="473" spans="1:22" ht="15" customHeight="1" x14ac:dyDescent="0.25">
      <c r="A473" s="10">
        <v>472</v>
      </c>
      <c r="B473" s="9" t="s">
        <v>905</v>
      </c>
      <c r="C473" s="19" t="s">
        <v>1005</v>
      </c>
      <c r="D473" s="9" t="s">
        <v>906</v>
      </c>
      <c r="E473" s="9" t="s">
        <v>907</v>
      </c>
      <c r="F473" s="9" t="s">
        <v>906</v>
      </c>
      <c r="I473" s="9" t="s">
        <v>91</v>
      </c>
      <c r="J473" s="9" t="s">
        <v>927</v>
      </c>
      <c r="K473" s="9" t="s">
        <v>910</v>
      </c>
      <c r="L473" s="9" t="s">
        <v>91</v>
      </c>
      <c r="M473" s="9" t="s">
        <v>722</v>
      </c>
      <c r="N473" s="9" t="s">
        <v>928</v>
      </c>
      <c r="O473" s="9" t="s">
        <v>325</v>
      </c>
      <c r="P473" s="9" t="s">
        <v>356</v>
      </c>
      <c r="T473" s="25"/>
      <c r="U473" s="25"/>
    </row>
    <row r="474" spans="1:22" ht="15" customHeight="1" x14ac:dyDescent="0.25">
      <c r="A474" s="10">
        <v>473</v>
      </c>
      <c r="B474" s="9" t="s">
        <v>948</v>
      </c>
      <c r="C474" s="19" t="s">
        <v>1005</v>
      </c>
      <c r="D474" s="9" t="s">
        <v>906</v>
      </c>
      <c r="E474" s="9" t="s">
        <v>907</v>
      </c>
      <c r="F474" s="9" t="s">
        <v>906</v>
      </c>
      <c r="I474" s="9" t="s">
        <v>91</v>
      </c>
      <c r="J474" s="9" t="s">
        <v>927</v>
      </c>
      <c r="K474" s="9" t="s">
        <v>910</v>
      </c>
      <c r="L474" s="9" t="s">
        <v>91</v>
      </c>
      <c r="M474" s="9" t="s">
        <v>722</v>
      </c>
      <c r="N474" s="9" t="s">
        <v>928</v>
      </c>
      <c r="O474" s="9" t="s">
        <v>325</v>
      </c>
      <c r="P474" s="9" t="s">
        <v>356</v>
      </c>
      <c r="T474" s="25"/>
      <c r="U474" s="25"/>
    </row>
    <row r="475" spans="1:22" ht="15" customHeight="1" x14ac:dyDescent="0.25">
      <c r="A475" s="10">
        <v>474</v>
      </c>
      <c r="B475" s="9" t="s">
        <v>905</v>
      </c>
      <c r="C475" s="19" t="s">
        <v>1005</v>
      </c>
      <c r="D475" s="9" t="s">
        <v>906</v>
      </c>
      <c r="E475" s="9" t="s">
        <v>907</v>
      </c>
      <c r="F475" s="9" t="s">
        <v>906</v>
      </c>
      <c r="I475" s="9" t="s">
        <v>939</v>
      </c>
      <c r="J475" s="9" t="s">
        <v>940</v>
      </c>
      <c r="K475" s="9" t="s">
        <v>910</v>
      </c>
      <c r="L475" s="9" t="s">
        <v>939</v>
      </c>
      <c r="M475" s="9" t="s">
        <v>722</v>
      </c>
      <c r="O475" s="9" t="s">
        <v>325</v>
      </c>
      <c r="P475" s="9" t="s">
        <v>356</v>
      </c>
      <c r="T475" s="25"/>
      <c r="U475" s="25"/>
    </row>
    <row r="476" spans="1:22" ht="15" customHeight="1" x14ac:dyDescent="0.25">
      <c r="A476" s="10">
        <v>475</v>
      </c>
      <c r="B476" s="9" t="s">
        <v>948</v>
      </c>
      <c r="C476" s="19" t="s">
        <v>1005</v>
      </c>
      <c r="D476" s="9" t="s">
        <v>906</v>
      </c>
      <c r="E476" s="9" t="s">
        <v>907</v>
      </c>
      <c r="F476" s="9" t="s">
        <v>906</v>
      </c>
      <c r="I476" s="9" t="s">
        <v>939</v>
      </c>
      <c r="J476" s="9" t="s">
        <v>940</v>
      </c>
      <c r="K476" s="9" t="s">
        <v>910</v>
      </c>
      <c r="L476" s="9" t="s">
        <v>939</v>
      </c>
      <c r="M476" s="9" t="s">
        <v>722</v>
      </c>
      <c r="O476" s="9" t="s">
        <v>325</v>
      </c>
      <c r="P476" s="9" t="s">
        <v>356</v>
      </c>
      <c r="Q476" s="22"/>
      <c r="R476" s="22"/>
      <c r="S476" s="22"/>
      <c r="T476" s="25"/>
      <c r="U476" s="25"/>
      <c r="V476" s="20"/>
    </row>
    <row r="477" spans="1:22" ht="15" customHeight="1" x14ac:dyDescent="0.25">
      <c r="A477" s="10">
        <v>476</v>
      </c>
      <c r="B477" s="9" t="s">
        <v>905</v>
      </c>
      <c r="C477" s="19" t="s">
        <v>1005</v>
      </c>
      <c r="D477" s="9" t="s">
        <v>906</v>
      </c>
      <c r="E477" s="9" t="s">
        <v>907</v>
      </c>
      <c r="F477" s="9" t="s">
        <v>906</v>
      </c>
      <c r="I477" s="9" t="s">
        <v>943</v>
      </c>
      <c r="J477" s="9" t="s">
        <v>944</v>
      </c>
      <c r="K477" s="9" t="s">
        <v>949</v>
      </c>
      <c r="L477" s="9" t="s">
        <v>943</v>
      </c>
      <c r="N477" s="9" t="s">
        <v>945</v>
      </c>
      <c r="O477" s="9" t="s">
        <v>325</v>
      </c>
      <c r="P477" s="9" t="s">
        <v>356</v>
      </c>
      <c r="Q477" s="22"/>
      <c r="R477" s="22"/>
      <c r="S477" s="22"/>
      <c r="T477" s="25"/>
      <c r="U477" s="25"/>
      <c r="V477" s="20"/>
    </row>
    <row r="478" spans="1:22" ht="15" customHeight="1" x14ac:dyDescent="0.25">
      <c r="A478" s="10">
        <v>477</v>
      </c>
      <c r="B478" s="9" t="s">
        <v>948</v>
      </c>
      <c r="C478" s="19" t="s">
        <v>1005</v>
      </c>
      <c r="D478" s="9" t="s">
        <v>906</v>
      </c>
      <c r="E478" s="9" t="s">
        <v>907</v>
      </c>
      <c r="F478" s="9" t="s">
        <v>906</v>
      </c>
      <c r="I478" s="9" t="s">
        <v>943</v>
      </c>
      <c r="J478" s="9" t="s">
        <v>944</v>
      </c>
      <c r="K478" s="9" t="s">
        <v>949</v>
      </c>
      <c r="L478" s="9" t="s">
        <v>943</v>
      </c>
      <c r="N478" s="9" t="s">
        <v>945</v>
      </c>
      <c r="O478" s="9" t="s">
        <v>325</v>
      </c>
      <c r="P478" s="9" t="s">
        <v>356</v>
      </c>
      <c r="T478" s="25"/>
      <c r="U478" s="25"/>
    </row>
    <row r="479" spans="1:22" ht="15" customHeight="1" x14ac:dyDescent="0.25">
      <c r="A479" s="10">
        <v>478</v>
      </c>
      <c r="B479" s="9" t="s">
        <v>905</v>
      </c>
      <c r="C479" s="19" t="s">
        <v>1005</v>
      </c>
      <c r="D479" s="9" t="s">
        <v>906</v>
      </c>
      <c r="E479" s="9" t="s">
        <v>907</v>
      </c>
      <c r="F479" s="9" t="s">
        <v>906</v>
      </c>
      <c r="I479" s="9" t="s">
        <v>941</v>
      </c>
      <c r="J479" s="9" t="s">
        <v>942</v>
      </c>
      <c r="K479" s="9" t="s">
        <v>910</v>
      </c>
      <c r="L479" s="9" t="s">
        <v>941</v>
      </c>
      <c r="M479" s="9" t="s">
        <v>722</v>
      </c>
      <c r="O479" s="9" t="s">
        <v>325</v>
      </c>
      <c r="P479" s="9" t="s">
        <v>356</v>
      </c>
      <c r="T479" s="25"/>
      <c r="U479" s="25"/>
    </row>
    <row r="480" spans="1:22" ht="15" customHeight="1" x14ac:dyDescent="0.25">
      <c r="A480" s="10">
        <v>479</v>
      </c>
      <c r="B480" s="9" t="s">
        <v>948</v>
      </c>
      <c r="C480" s="19" t="s">
        <v>1005</v>
      </c>
      <c r="D480" s="9" t="s">
        <v>906</v>
      </c>
      <c r="E480" s="9" t="s">
        <v>907</v>
      </c>
      <c r="F480" s="9" t="s">
        <v>906</v>
      </c>
      <c r="I480" s="9" t="s">
        <v>941</v>
      </c>
      <c r="J480" s="9" t="s">
        <v>942</v>
      </c>
      <c r="K480" s="9" t="s">
        <v>910</v>
      </c>
      <c r="L480" s="9" t="s">
        <v>941</v>
      </c>
      <c r="M480" s="9" t="s">
        <v>722</v>
      </c>
      <c r="O480" s="9" t="s">
        <v>325</v>
      </c>
      <c r="P480" s="9" t="s">
        <v>356</v>
      </c>
      <c r="T480" s="25"/>
      <c r="U480" s="25"/>
    </row>
    <row r="481" spans="1:21" ht="15" customHeight="1" x14ac:dyDescent="0.25">
      <c r="A481" s="10">
        <v>480</v>
      </c>
      <c r="B481" s="9" t="s">
        <v>905</v>
      </c>
      <c r="C481" s="19" t="s">
        <v>1005</v>
      </c>
      <c r="D481" s="9" t="s">
        <v>906</v>
      </c>
      <c r="E481" s="9" t="s">
        <v>907</v>
      </c>
      <c r="F481" s="9" t="s">
        <v>906</v>
      </c>
      <c r="I481" s="9" t="s">
        <v>929</v>
      </c>
      <c r="J481" s="9" t="s">
        <v>930</v>
      </c>
      <c r="K481" s="9" t="s">
        <v>910</v>
      </c>
      <c r="L481" s="9" t="s">
        <v>929</v>
      </c>
      <c r="M481" s="9" t="s">
        <v>722</v>
      </c>
      <c r="O481" s="9" t="s">
        <v>325</v>
      </c>
      <c r="P481" s="9" t="s">
        <v>356</v>
      </c>
      <c r="T481" s="25"/>
      <c r="U481" s="25"/>
    </row>
    <row r="482" spans="1:21" ht="15" customHeight="1" x14ac:dyDescent="0.25">
      <c r="A482" s="10">
        <v>481</v>
      </c>
      <c r="B482" s="9" t="s">
        <v>948</v>
      </c>
      <c r="C482" s="19" t="s">
        <v>1005</v>
      </c>
      <c r="D482" s="9" t="s">
        <v>906</v>
      </c>
      <c r="E482" s="9" t="s">
        <v>907</v>
      </c>
      <c r="F482" s="9" t="s">
        <v>906</v>
      </c>
      <c r="I482" s="9" t="s">
        <v>929</v>
      </c>
      <c r="J482" s="9" t="s">
        <v>930</v>
      </c>
      <c r="K482" s="9" t="s">
        <v>910</v>
      </c>
      <c r="L482" s="9" t="s">
        <v>929</v>
      </c>
      <c r="M482" s="9" t="s">
        <v>722</v>
      </c>
      <c r="O482" s="9" t="s">
        <v>325</v>
      </c>
      <c r="P482" s="9" t="s">
        <v>356</v>
      </c>
      <c r="T482" s="25"/>
      <c r="U482" s="25"/>
    </row>
    <row r="483" spans="1:21" ht="15" customHeight="1" x14ac:dyDescent="0.25">
      <c r="A483" s="10">
        <v>482</v>
      </c>
      <c r="B483" s="9" t="s">
        <v>905</v>
      </c>
      <c r="C483" s="19" t="s">
        <v>1005</v>
      </c>
      <c r="D483" s="9" t="s">
        <v>906</v>
      </c>
      <c r="E483" s="9" t="s">
        <v>907</v>
      </c>
      <c r="F483" s="9" t="s">
        <v>906</v>
      </c>
      <c r="I483" s="9" t="s">
        <v>931</v>
      </c>
      <c r="J483" s="9" t="s">
        <v>932</v>
      </c>
      <c r="K483" s="9" t="s">
        <v>910</v>
      </c>
      <c r="L483" s="9" t="s">
        <v>931</v>
      </c>
      <c r="M483" s="9" t="s">
        <v>722</v>
      </c>
      <c r="O483" s="9" t="s">
        <v>325</v>
      </c>
      <c r="P483" s="9" t="s">
        <v>356</v>
      </c>
      <c r="T483" s="25"/>
      <c r="U483" s="25"/>
    </row>
    <row r="484" spans="1:21" ht="15" customHeight="1" x14ac:dyDescent="0.25">
      <c r="A484" s="10">
        <v>483</v>
      </c>
      <c r="B484" s="9" t="s">
        <v>948</v>
      </c>
      <c r="C484" s="19" t="s">
        <v>1005</v>
      </c>
      <c r="D484" s="9" t="s">
        <v>906</v>
      </c>
      <c r="E484" s="9" t="s">
        <v>907</v>
      </c>
      <c r="F484" s="9" t="s">
        <v>906</v>
      </c>
      <c r="I484" s="9" t="s">
        <v>931</v>
      </c>
      <c r="J484" s="9" t="s">
        <v>932</v>
      </c>
      <c r="K484" s="9" t="s">
        <v>910</v>
      </c>
      <c r="L484" s="9" t="s">
        <v>931</v>
      </c>
      <c r="M484" s="9" t="s">
        <v>722</v>
      </c>
      <c r="O484" s="9" t="s">
        <v>325</v>
      </c>
      <c r="P484" s="9" t="s">
        <v>356</v>
      </c>
      <c r="T484" s="25"/>
      <c r="U484" s="25"/>
    </row>
    <row r="485" spans="1:21" ht="15" customHeight="1" x14ac:dyDescent="0.25">
      <c r="A485" s="10">
        <v>484</v>
      </c>
      <c r="B485" s="9" t="s">
        <v>905</v>
      </c>
      <c r="C485" s="19" t="s">
        <v>1005</v>
      </c>
      <c r="D485" s="9" t="s">
        <v>906</v>
      </c>
      <c r="E485" s="9" t="s">
        <v>907</v>
      </c>
      <c r="F485" s="9" t="s">
        <v>906</v>
      </c>
      <c r="I485" s="9" t="s">
        <v>933</v>
      </c>
      <c r="J485" s="9" t="s">
        <v>934</v>
      </c>
      <c r="K485" s="9" t="s">
        <v>910</v>
      </c>
      <c r="L485" s="9" t="s">
        <v>933</v>
      </c>
      <c r="M485" s="9" t="s">
        <v>722</v>
      </c>
      <c r="O485" s="9" t="s">
        <v>325</v>
      </c>
      <c r="P485" s="9" t="s">
        <v>356</v>
      </c>
      <c r="T485" s="25"/>
      <c r="U485" s="25"/>
    </row>
    <row r="486" spans="1:21" ht="15" customHeight="1" x14ac:dyDescent="0.25">
      <c r="A486" s="10">
        <v>485</v>
      </c>
      <c r="B486" s="9" t="s">
        <v>948</v>
      </c>
      <c r="C486" s="19" t="s">
        <v>1005</v>
      </c>
      <c r="D486" s="9" t="s">
        <v>906</v>
      </c>
      <c r="E486" s="9" t="s">
        <v>907</v>
      </c>
      <c r="F486" s="9" t="s">
        <v>906</v>
      </c>
      <c r="I486" s="9" t="s">
        <v>933</v>
      </c>
      <c r="J486" s="9" t="s">
        <v>934</v>
      </c>
      <c r="K486" s="9" t="s">
        <v>910</v>
      </c>
      <c r="L486" s="9" t="s">
        <v>933</v>
      </c>
      <c r="M486" s="9" t="s">
        <v>722</v>
      </c>
      <c r="O486" s="9" t="s">
        <v>325</v>
      </c>
      <c r="P486" s="9" t="s">
        <v>356</v>
      </c>
      <c r="T486" s="25"/>
      <c r="U486" s="25"/>
    </row>
    <row r="487" spans="1:21" ht="15" customHeight="1" x14ac:dyDescent="0.25">
      <c r="A487" s="10">
        <v>486</v>
      </c>
      <c r="B487" s="9" t="s">
        <v>905</v>
      </c>
      <c r="C487" s="19" t="s">
        <v>1005</v>
      </c>
      <c r="D487" s="9" t="s">
        <v>906</v>
      </c>
      <c r="E487" s="9" t="s">
        <v>907</v>
      </c>
      <c r="F487" s="9" t="s">
        <v>906</v>
      </c>
      <c r="I487" s="9" t="s">
        <v>935</v>
      </c>
      <c r="J487" s="9" t="s">
        <v>936</v>
      </c>
      <c r="K487" s="9" t="s">
        <v>910</v>
      </c>
      <c r="L487" s="9" t="s">
        <v>935</v>
      </c>
      <c r="M487" s="9" t="s">
        <v>722</v>
      </c>
      <c r="O487" s="9" t="s">
        <v>325</v>
      </c>
      <c r="P487" s="9" t="s">
        <v>356</v>
      </c>
      <c r="T487" s="25"/>
      <c r="U487" s="25"/>
    </row>
    <row r="488" spans="1:21" ht="15" customHeight="1" x14ac:dyDescent="0.25">
      <c r="A488" s="10">
        <v>487</v>
      </c>
      <c r="B488" s="9" t="s">
        <v>948</v>
      </c>
      <c r="C488" s="19" t="s">
        <v>1005</v>
      </c>
      <c r="D488" s="9" t="s">
        <v>906</v>
      </c>
      <c r="E488" s="9" t="s">
        <v>907</v>
      </c>
      <c r="F488" s="9" t="s">
        <v>906</v>
      </c>
      <c r="I488" s="9" t="s">
        <v>935</v>
      </c>
      <c r="J488" s="9" t="s">
        <v>936</v>
      </c>
      <c r="K488" s="9" t="s">
        <v>910</v>
      </c>
      <c r="L488" s="9" t="s">
        <v>935</v>
      </c>
      <c r="M488" s="9" t="s">
        <v>722</v>
      </c>
      <c r="O488" s="9" t="s">
        <v>325</v>
      </c>
      <c r="P488" s="9" t="s">
        <v>356</v>
      </c>
      <c r="T488" s="25"/>
      <c r="U488" s="25"/>
    </row>
    <row r="489" spans="1:21" ht="15" customHeight="1" x14ac:dyDescent="0.25">
      <c r="A489" s="10">
        <v>488</v>
      </c>
      <c r="B489" s="9" t="s">
        <v>876</v>
      </c>
      <c r="C489" s="19" t="s">
        <v>82</v>
      </c>
      <c r="D489" s="9" t="s">
        <v>877</v>
      </c>
      <c r="E489" s="9" t="s">
        <v>878</v>
      </c>
      <c r="F489" s="9" t="s">
        <v>877</v>
      </c>
      <c r="I489" s="9" t="s">
        <v>874</v>
      </c>
      <c r="J489" s="9" t="s">
        <v>875</v>
      </c>
      <c r="K489" s="9" t="s">
        <v>85</v>
      </c>
      <c r="M489" s="9">
        <v>3.52</v>
      </c>
      <c r="O489" s="9" t="s">
        <v>325</v>
      </c>
      <c r="P489" s="9" t="s">
        <v>356</v>
      </c>
      <c r="T489" s="25"/>
      <c r="U489" s="25"/>
    </row>
    <row r="490" spans="1:21" ht="15" customHeight="1" x14ac:dyDescent="0.25">
      <c r="A490" s="10">
        <v>489</v>
      </c>
      <c r="B490" s="9" t="s">
        <v>586</v>
      </c>
      <c r="C490" s="19" t="s">
        <v>1005</v>
      </c>
      <c r="D490" s="9" t="s">
        <v>587</v>
      </c>
      <c r="E490" s="9" t="s">
        <v>581</v>
      </c>
      <c r="F490" s="9" t="s">
        <v>587</v>
      </c>
      <c r="I490" s="9" t="s">
        <v>582</v>
      </c>
      <c r="J490" s="19" t="s">
        <v>583</v>
      </c>
      <c r="K490" s="9" t="s">
        <v>584</v>
      </c>
      <c r="L490" s="10" t="s">
        <v>582</v>
      </c>
      <c r="M490" s="9" t="s">
        <v>585</v>
      </c>
      <c r="O490" s="9" t="s">
        <v>550</v>
      </c>
      <c r="P490" s="9" t="s">
        <v>356</v>
      </c>
      <c r="T490" s="25"/>
      <c r="U490" s="25"/>
    </row>
    <row r="491" spans="1:21" ht="15" customHeight="1" x14ac:dyDescent="0.25">
      <c r="A491" s="10">
        <v>490</v>
      </c>
      <c r="B491" s="9" t="s">
        <v>586</v>
      </c>
      <c r="C491" s="19" t="s">
        <v>1005</v>
      </c>
      <c r="D491" s="9" t="s">
        <v>587</v>
      </c>
      <c r="E491" s="9" t="s">
        <v>581</v>
      </c>
      <c r="F491" s="9" t="s">
        <v>587</v>
      </c>
      <c r="I491" s="9" t="s">
        <v>588</v>
      </c>
      <c r="J491" s="9" t="s">
        <v>589</v>
      </c>
      <c r="K491" s="9" t="s">
        <v>584</v>
      </c>
      <c r="L491" s="10" t="s">
        <v>588</v>
      </c>
      <c r="M491" s="9" t="s">
        <v>585</v>
      </c>
      <c r="O491" s="9" t="s">
        <v>325</v>
      </c>
      <c r="P491" s="9" t="s">
        <v>356</v>
      </c>
      <c r="T491" s="25"/>
      <c r="U491" s="25"/>
    </row>
    <row r="492" spans="1:21" ht="15" customHeight="1" x14ac:dyDescent="0.25">
      <c r="A492" s="10">
        <v>491</v>
      </c>
      <c r="B492" s="9" t="s">
        <v>586</v>
      </c>
      <c r="C492" s="19" t="s">
        <v>1005</v>
      </c>
      <c r="D492" s="9" t="s">
        <v>587</v>
      </c>
      <c r="E492" s="9" t="s">
        <v>581</v>
      </c>
      <c r="F492" s="9" t="s">
        <v>587</v>
      </c>
      <c r="I492" s="9" t="s">
        <v>82</v>
      </c>
      <c r="J492" s="9" t="s">
        <v>590</v>
      </c>
      <c r="K492" s="9" t="s">
        <v>584</v>
      </c>
      <c r="L492" s="10" t="s">
        <v>82</v>
      </c>
      <c r="M492" s="9" t="s">
        <v>585</v>
      </c>
      <c r="N492" s="9" t="s">
        <v>591</v>
      </c>
      <c r="O492" s="9" t="s">
        <v>550</v>
      </c>
      <c r="P492" s="9" t="s">
        <v>356</v>
      </c>
      <c r="T492" s="25"/>
      <c r="U492" s="25"/>
    </row>
    <row r="493" spans="1:21" ht="15" customHeight="1" x14ac:dyDescent="0.25">
      <c r="A493" s="10">
        <v>492</v>
      </c>
      <c r="B493" s="9" t="s">
        <v>586</v>
      </c>
      <c r="C493" s="19" t="s">
        <v>1005</v>
      </c>
      <c r="D493" s="9" t="s">
        <v>587</v>
      </c>
      <c r="E493" s="9" t="s">
        <v>581</v>
      </c>
      <c r="F493" s="9" t="s">
        <v>587</v>
      </c>
      <c r="I493" s="9" t="s">
        <v>272</v>
      </c>
      <c r="J493" s="9" t="s">
        <v>592</v>
      </c>
      <c r="K493" s="9" t="s">
        <v>584</v>
      </c>
      <c r="L493" s="10" t="s">
        <v>272</v>
      </c>
      <c r="M493" s="9" t="s">
        <v>585</v>
      </c>
      <c r="N493" s="9" t="s">
        <v>593</v>
      </c>
      <c r="O493" s="9" t="s">
        <v>325</v>
      </c>
      <c r="P493" s="9" t="s">
        <v>356</v>
      </c>
      <c r="T493" s="25"/>
      <c r="U493" s="25"/>
    </row>
    <row r="494" spans="1:21" ht="15" customHeight="1" x14ac:dyDescent="0.25">
      <c r="A494" s="10">
        <v>493</v>
      </c>
      <c r="B494" s="9" t="s">
        <v>586</v>
      </c>
      <c r="C494" s="19" t="s">
        <v>1005</v>
      </c>
      <c r="D494" s="9" t="s">
        <v>587</v>
      </c>
      <c r="E494" s="9" t="s">
        <v>581</v>
      </c>
      <c r="F494" s="9" t="s">
        <v>587</v>
      </c>
      <c r="I494" s="9" t="s">
        <v>594</v>
      </c>
      <c r="J494" s="9" t="s">
        <v>595</v>
      </c>
      <c r="K494" s="9" t="s">
        <v>584</v>
      </c>
      <c r="L494" s="10" t="s">
        <v>594</v>
      </c>
      <c r="M494" s="9" t="s">
        <v>585</v>
      </c>
      <c r="O494" s="9" t="s">
        <v>550</v>
      </c>
      <c r="P494" s="9" t="s">
        <v>356</v>
      </c>
      <c r="T494" s="25"/>
      <c r="U494" s="25"/>
    </row>
    <row r="495" spans="1:21" ht="15" customHeight="1" x14ac:dyDescent="0.25">
      <c r="A495" s="10">
        <v>494</v>
      </c>
      <c r="B495" s="9" t="s">
        <v>586</v>
      </c>
      <c r="C495" s="19" t="s">
        <v>1005</v>
      </c>
      <c r="D495" s="9" t="s">
        <v>587</v>
      </c>
      <c r="E495" s="9" t="s">
        <v>581</v>
      </c>
      <c r="F495" s="9" t="s">
        <v>587</v>
      </c>
      <c r="I495" s="9" t="s">
        <v>83</v>
      </c>
      <c r="J495" s="9" t="s">
        <v>596</v>
      </c>
      <c r="K495" s="9" t="s">
        <v>584</v>
      </c>
      <c r="L495" s="10" t="s">
        <v>83</v>
      </c>
      <c r="M495" s="9" t="s">
        <v>585</v>
      </c>
      <c r="O495" s="9" t="s">
        <v>550</v>
      </c>
      <c r="P495" s="9" t="s">
        <v>356</v>
      </c>
      <c r="T495" s="25"/>
      <c r="U495" s="25"/>
    </row>
    <row r="496" spans="1:21" ht="15" customHeight="1" x14ac:dyDescent="0.25">
      <c r="A496" s="10">
        <v>495</v>
      </c>
      <c r="B496" s="9" t="s">
        <v>586</v>
      </c>
      <c r="C496" s="19" t="s">
        <v>1005</v>
      </c>
      <c r="D496" s="9" t="s">
        <v>587</v>
      </c>
      <c r="E496" s="9" t="s">
        <v>581</v>
      </c>
      <c r="F496" s="9" t="s">
        <v>587</v>
      </c>
      <c r="I496" s="9" t="s">
        <v>279</v>
      </c>
      <c r="J496" s="9" t="s">
        <v>597</v>
      </c>
      <c r="K496" s="9" t="s">
        <v>584</v>
      </c>
      <c r="L496" s="10" t="s">
        <v>279</v>
      </c>
      <c r="M496" s="9" t="s">
        <v>585</v>
      </c>
      <c r="O496" s="9" t="s">
        <v>550</v>
      </c>
      <c r="P496" s="9" t="s">
        <v>356</v>
      </c>
      <c r="T496" s="25"/>
      <c r="U496" s="25"/>
    </row>
    <row r="497" spans="1:21" ht="15" customHeight="1" x14ac:dyDescent="0.25">
      <c r="A497" s="10">
        <v>496</v>
      </c>
      <c r="B497" s="9" t="s">
        <v>586</v>
      </c>
      <c r="C497" s="19" t="s">
        <v>1005</v>
      </c>
      <c r="D497" s="9" t="s">
        <v>587</v>
      </c>
      <c r="E497" s="9" t="s">
        <v>581</v>
      </c>
      <c r="F497" s="9" t="s">
        <v>587</v>
      </c>
      <c r="I497" s="9" t="s">
        <v>598</v>
      </c>
      <c r="J497" s="9" t="s">
        <v>599</v>
      </c>
      <c r="K497" s="9" t="s">
        <v>584</v>
      </c>
      <c r="L497" s="10" t="s">
        <v>598</v>
      </c>
      <c r="M497" s="9" t="s">
        <v>585</v>
      </c>
      <c r="O497" s="9" t="s">
        <v>325</v>
      </c>
      <c r="P497" s="9" t="s">
        <v>356</v>
      </c>
      <c r="T497" s="25"/>
      <c r="U497" s="25"/>
    </row>
    <row r="498" spans="1:21" ht="15" customHeight="1" x14ac:dyDescent="0.25">
      <c r="A498" s="10">
        <v>497</v>
      </c>
      <c r="B498" s="9" t="s">
        <v>586</v>
      </c>
      <c r="C498" s="19" t="s">
        <v>1005</v>
      </c>
      <c r="D498" s="9" t="s">
        <v>587</v>
      </c>
      <c r="E498" s="9" t="s">
        <v>581</v>
      </c>
      <c r="F498" s="9" t="s">
        <v>587</v>
      </c>
      <c r="I498" s="9" t="s">
        <v>600</v>
      </c>
      <c r="J498" s="9" t="s">
        <v>601</v>
      </c>
      <c r="K498" s="9" t="s">
        <v>584</v>
      </c>
      <c r="L498" s="10" t="s">
        <v>600</v>
      </c>
      <c r="M498" s="9" t="s">
        <v>585</v>
      </c>
      <c r="O498" s="9" t="s">
        <v>550</v>
      </c>
      <c r="P498" s="9" t="s">
        <v>356</v>
      </c>
      <c r="T498" s="25"/>
      <c r="U498" s="25"/>
    </row>
    <row r="499" spans="1:21" ht="15" customHeight="1" x14ac:dyDescent="0.25">
      <c r="A499" s="10">
        <v>498</v>
      </c>
      <c r="B499" s="9" t="s">
        <v>586</v>
      </c>
      <c r="C499" s="19" t="s">
        <v>1005</v>
      </c>
      <c r="D499" s="9" t="s">
        <v>587</v>
      </c>
      <c r="E499" s="9" t="s">
        <v>581</v>
      </c>
      <c r="F499" s="9" t="s">
        <v>587</v>
      </c>
      <c r="I499" s="9" t="s">
        <v>602</v>
      </c>
      <c r="J499" s="9" t="s">
        <v>603</v>
      </c>
      <c r="K499" s="9" t="s">
        <v>584</v>
      </c>
      <c r="L499" s="10" t="s">
        <v>602</v>
      </c>
      <c r="M499" s="9" t="s">
        <v>585</v>
      </c>
      <c r="O499" s="9" t="s">
        <v>325</v>
      </c>
      <c r="P499" s="9" t="s">
        <v>356</v>
      </c>
      <c r="T499" s="25"/>
      <c r="U499" s="25"/>
    </row>
    <row r="500" spans="1:21" ht="15" customHeight="1" x14ac:dyDescent="0.25">
      <c r="A500" s="10">
        <v>499</v>
      </c>
      <c r="B500" s="9" t="s">
        <v>586</v>
      </c>
      <c r="C500" s="19" t="s">
        <v>1005</v>
      </c>
      <c r="D500" s="9" t="s">
        <v>587</v>
      </c>
      <c r="E500" s="9" t="s">
        <v>581</v>
      </c>
      <c r="F500" s="9" t="s">
        <v>587</v>
      </c>
      <c r="I500" s="9" t="s">
        <v>498</v>
      </c>
      <c r="J500" s="9" t="s">
        <v>604</v>
      </c>
      <c r="K500" s="9" t="s">
        <v>584</v>
      </c>
      <c r="L500" s="10" t="s">
        <v>498</v>
      </c>
      <c r="M500" s="9" t="s">
        <v>585</v>
      </c>
      <c r="O500" s="9" t="s">
        <v>325</v>
      </c>
      <c r="P500" s="9" t="s">
        <v>356</v>
      </c>
      <c r="T500" s="25"/>
      <c r="U500" s="25"/>
    </row>
    <row r="501" spans="1:21" ht="15" customHeight="1" x14ac:dyDescent="0.25">
      <c r="A501" s="10">
        <v>500</v>
      </c>
      <c r="B501" s="9" t="s">
        <v>586</v>
      </c>
      <c r="C501" s="19" t="s">
        <v>1005</v>
      </c>
      <c r="D501" s="9" t="s">
        <v>587</v>
      </c>
      <c r="E501" s="9" t="s">
        <v>581</v>
      </c>
      <c r="F501" s="9" t="s">
        <v>587</v>
      </c>
      <c r="I501" s="9" t="s">
        <v>605</v>
      </c>
      <c r="J501" s="9" t="s">
        <v>282</v>
      </c>
      <c r="K501" s="9" t="s">
        <v>584</v>
      </c>
      <c r="L501" s="10" t="s">
        <v>605</v>
      </c>
      <c r="M501" s="9" t="s">
        <v>585</v>
      </c>
      <c r="O501" s="9" t="s">
        <v>550</v>
      </c>
      <c r="P501" s="9" t="s">
        <v>356</v>
      </c>
      <c r="T501" s="25"/>
      <c r="U501" s="25"/>
    </row>
    <row r="502" spans="1:21" ht="15" customHeight="1" x14ac:dyDescent="0.25">
      <c r="A502" s="10">
        <v>501</v>
      </c>
      <c r="B502" s="9" t="s">
        <v>586</v>
      </c>
      <c r="C502" s="19" t="s">
        <v>1005</v>
      </c>
      <c r="D502" s="9" t="s">
        <v>587</v>
      </c>
      <c r="E502" s="9" t="s">
        <v>581</v>
      </c>
      <c r="F502" s="9" t="s">
        <v>587</v>
      </c>
      <c r="I502" s="9" t="s">
        <v>606</v>
      </c>
      <c r="J502" s="9" t="s">
        <v>607</v>
      </c>
      <c r="K502" s="9" t="s">
        <v>584</v>
      </c>
      <c r="L502" s="10" t="s">
        <v>606</v>
      </c>
      <c r="M502" s="9" t="s">
        <v>585</v>
      </c>
      <c r="O502" s="9" t="s">
        <v>325</v>
      </c>
      <c r="P502" s="9" t="s">
        <v>356</v>
      </c>
      <c r="T502" s="25"/>
      <c r="U502" s="25"/>
    </row>
    <row r="503" spans="1:21" ht="15" customHeight="1" x14ac:dyDescent="0.25">
      <c r="A503" s="10">
        <v>502</v>
      </c>
      <c r="B503" s="9" t="s">
        <v>586</v>
      </c>
      <c r="C503" s="19" t="s">
        <v>1005</v>
      </c>
      <c r="D503" s="9" t="s">
        <v>587</v>
      </c>
      <c r="E503" s="9" t="s">
        <v>581</v>
      </c>
      <c r="F503" s="9" t="s">
        <v>587</v>
      </c>
      <c r="I503" s="9" t="s">
        <v>562</v>
      </c>
      <c r="J503" s="9" t="s">
        <v>608</v>
      </c>
      <c r="K503" s="9" t="s">
        <v>584</v>
      </c>
      <c r="L503" s="10" t="s">
        <v>562</v>
      </c>
      <c r="M503" s="9" t="s">
        <v>585</v>
      </c>
      <c r="O503" s="9" t="s">
        <v>325</v>
      </c>
      <c r="P503" s="9" t="s">
        <v>356</v>
      </c>
      <c r="T503" s="25"/>
      <c r="U503" s="25"/>
    </row>
    <row r="504" spans="1:21" ht="15" customHeight="1" x14ac:dyDescent="0.25">
      <c r="A504" s="10">
        <v>503</v>
      </c>
      <c r="B504" s="9" t="s">
        <v>586</v>
      </c>
      <c r="C504" s="19" t="s">
        <v>1005</v>
      </c>
      <c r="D504" s="9" t="s">
        <v>587</v>
      </c>
      <c r="E504" s="9" t="s">
        <v>581</v>
      </c>
      <c r="F504" s="9" t="s">
        <v>587</v>
      </c>
      <c r="I504" s="9" t="s">
        <v>81</v>
      </c>
      <c r="J504" s="9" t="s">
        <v>609</v>
      </c>
      <c r="K504" s="9" t="s">
        <v>584</v>
      </c>
      <c r="L504" s="10" t="s">
        <v>81</v>
      </c>
      <c r="M504" s="9" t="s">
        <v>585</v>
      </c>
      <c r="O504" s="9" t="s">
        <v>550</v>
      </c>
      <c r="P504" s="9" t="s">
        <v>356</v>
      </c>
      <c r="T504" s="25"/>
      <c r="U504" s="25"/>
    </row>
    <row r="505" spans="1:21" ht="15" customHeight="1" x14ac:dyDescent="0.25">
      <c r="A505" s="10">
        <v>504</v>
      </c>
      <c r="B505" s="9" t="s">
        <v>586</v>
      </c>
      <c r="C505" s="19" t="s">
        <v>1005</v>
      </c>
      <c r="D505" s="9" t="s">
        <v>587</v>
      </c>
      <c r="E505" s="9" t="s">
        <v>581</v>
      </c>
      <c r="F505" s="9" t="s">
        <v>587</v>
      </c>
      <c r="I505" s="9" t="s">
        <v>84</v>
      </c>
      <c r="J505" s="9" t="s">
        <v>610</v>
      </c>
      <c r="K505" s="9" t="s">
        <v>584</v>
      </c>
      <c r="L505" s="10" t="s">
        <v>84</v>
      </c>
      <c r="M505" s="9" t="s">
        <v>585</v>
      </c>
      <c r="O505" s="9" t="s">
        <v>550</v>
      </c>
      <c r="P505" s="9" t="s">
        <v>356</v>
      </c>
      <c r="T505" s="25"/>
      <c r="U505" s="25"/>
    </row>
    <row r="506" spans="1:21" ht="15" customHeight="1" x14ac:dyDescent="0.25">
      <c r="A506" s="10">
        <v>505</v>
      </c>
      <c r="B506" s="9" t="s">
        <v>586</v>
      </c>
      <c r="C506" s="19" t="s">
        <v>1005</v>
      </c>
      <c r="D506" s="9" t="s">
        <v>587</v>
      </c>
      <c r="E506" s="9" t="s">
        <v>581</v>
      </c>
      <c r="F506" s="9" t="s">
        <v>587</v>
      </c>
      <c r="I506" s="9" t="s">
        <v>308</v>
      </c>
      <c r="J506" s="9" t="s">
        <v>611</v>
      </c>
      <c r="K506" s="9" t="s">
        <v>584</v>
      </c>
      <c r="L506" s="10" t="s">
        <v>308</v>
      </c>
      <c r="M506" s="9" t="s">
        <v>585</v>
      </c>
      <c r="O506" s="9" t="s">
        <v>550</v>
      </c>
      <c r="P506" s="9" t="s">
        <v>356</v>
      </c>
      <c r="T506" s="25"/>
      <c r="U506" s="25"/>
    </row>
    <row r="507" spans="1:21" ht="15" customHeight="1" x14ac:dyDescent="0.25">
      <c r="A507" s="10">
        <v>506</v>
      </c>
      <c r="B507" s="9" t="s">
        <v>586</v>
      </c>
      <c r="C507" s="19" t="s">
        <v>1005</v>
      </c>
      <c r="D507" s="9" t="s">
        <v>587</v>
      </c>
      <c r="E507" s="9" t="s">
        <v>581</v>
      </c>
      <c r="F507" s="9" t="s">
        <v>587</v>
      </c>
      <c r="I507" s="9" t="s">
        <v>612</v>
      </c>
      <c r="J507" s="9" t="s">
        <v>613</v>
      </c>
      <c r="K507" s="9" t="s">
        <v>584</v>
      </c>
      <c r="L507" s="10" t="s">
        <v>612</v>
      </c>
      <c r="M507" s="9" t="s">
        <v>585</v>
      </c>
      <c r="O507" s="9" t="s">
        <v>550</v>
      </c>
      <c r="P507" s="9" t="s">
        <v>356</v>
      </c>
      <c r="T507" s="25"/>
      <c r="U507" s="25"/>
    </row>
    <row r="508" spans="1:21" ht="15" customHeight="1" x14ac:dyDescent="0.25">
      <c r="A508" s="10">
        <v>507</v>
      </c>
      <c r="B508" s="9" t="s">
        <v>586</v>
      </c>
      <c r="C508" s="19" t="s">
        <v>1005</v>
      </c>
      <c r="D508" s="9" t="s">
        <v>587</v>
      </c>
      <c r="E508" s="9" t="s">
        <v>581</v>
      </c>
      <c r="F508" s="9" t="s">
        <v>587</v>
      </c>
      <c r="I508" s="9" t="s">
        <v>614</v>
      </c>
      <c r="J508" s="9" t="s">
        <v>615</v>
      </c>
      <c r="K508" s="9" t="s">
        <v>584</v>
      </c>
      <c r="L508" s="10" t="s">
        <v>614</v>
      </c>
      <c r="M508" s="9" t="s">
        <v>585</v>
      </c>
      <c r="O508" s="9" t="s">
        <v>325</v>
      </c>
      <c r="P508" s="9" t="s">
        <v>356</v>
      </c>
      <c r="T508" s="25"/>
      <c r="U508" s="25"/>
    </row>
    <row r="509" spans="1:21" ht="15" customHeight="1" x14ac:dyDescent="0.25">
      <c r="A509" s="10">
        <v>508</v>
      </c>
      <c r="B509" s="9" t="s">
        <v>586</v>
      </c>
      <c r="C509" s="19" t="s">
        <v>1005</v>
      </c>
      <c r="D509" s="9" t="s">
        <v>587</v>
      </c>
      <c r="E509" s="9" t="s">
        <v>581</v>
      </c>
      <c r="F509" s="9" t="s">
        <v>587</v>
      </c>
      <c r="I509" s="9" t="s">
        <v>311</v>
      </c>
      <c r="J509" s="9" t="s">
        <v>616</v>
      </c>
      <c r="K509" s="9" t="s">
        <v>584</v>
      </c>
      <c r="L509" s="10" t="s">
        <v>311</v>
      </c>
      <c r="M509" s="9" t="s">
        <v>585</v>
      </c>
      <c r="O509" s="9" t="s">
        <v>550</v>
      </c>
      <c r="P509" s="9" t="s">
        <v>356</v>
      </c>
      <c r="T509" s="25"/>
      <c r="U509" s="25"/>
    </row>
    <row r="510" spans="1:21" ht="15" customHeight="1" x14ac:dyDescent="0.25">
      <c r="A510" s="10">
        <v>509</v>
      </c>
      <c r="B510" s="9" t="s">
        <v>586</v>
      </c>
      <c r="C510" s="19" t="s">
        <v>1005</v>
      </c>
      <c r="D510" s="9" t="s">
        <v>587</v>
      </c>
      <c r="E510" s="9" t="s">
        <v>581</v>
      </c>
      <c r="F510" s="9" t="s">
        <v>587</v>
      </c>
      <c r="I510" s="9" t="s">
        <v>617</v>
      </c>
      <c r="J510" s="9" t="s">
        <v>618</v>
      </c>
      <c r="K510" s="9" t="s">
        <v>584</v>
      </c>
      <c r="L510" s="10" t="s">
        <v>617</v>
      </c>
      <c r="M510" s="9" t="s">
        <v>585</v>
      </c>
      <c r="O510" s="9" t="s">
        <v>550</v>
      </c>
      <c r="P510" s="9" t="s">
        <v>356</v>
      </c>
      <c r="T510" s="25"/>
      <c r="U510" s="25"/>
    </row>
    <row r="511" spans="1:21" ht="15" customHeight="1" x14ac:dyDescent="0.25">
      <c r="A511" s="10">
        <v>510</v>
      </c>
      <c r="B511" s="9" t="s">
        <v>586</v>
      </c>
      <c r="C511" s="19" t="s">
        <v>1005</v>
      </c>
      <c r="D511" s="9" t="s">
        <v>587</v>
      </c>
      <c r="E511" s="9" t="s">
        <v>581</v>
      </c>
      <c r="F511" s="9" t="s">
        <v>587</v>
      </c>
      <c r="I511" s="9" t="s">
        <v>619</v>
      </c>
      <c r="J511" s="9" t="s">
        <v>620</v>
      </c>
      <c r="K511" s="9" t="s">
        <v>584</v>
      </c>
      <c r="L511" s="10" t="s">
        <v>619</v>
      </c>
      <c r="M511" s="9" t="s">
        <v>585</v>
      </c>
      <c r="O511" s="9" t="s">
        <v>550</v>
      </c>
      <c r="P511" s="9" t="s">
        <v>356</v>
      </c>
      <c r="T511" s="25"/>
      <c r="U511" s="25"/>
    </row>
    <row r="512" spans="1:21" ht="15" customHeight="1" x14ac:dyDescent="0.25">
      <c r="A512" s="10">
        <v>511</v>
      </c>
      <c r="B512" s="9" t="s">
        <v>586</v>
      </c>
      <c r="C512" s="19" t="s">
        <v>1005</v>
      </c>
      <c r="D512" s="9" t="s">
        <v>587</v>
      </c>
      <c r="E512" s="9" t="s">
        <v>581</v>
      </c>
      <c r="F512" s="9" t="s">
        <v>587</v>
      </c>
      <c r="I512" s="9" t="s">
        <v>621</v>
      </c>
      <c r="J512" s="9" t="s">
        <v>622</v>
      </c>
      <c r="K512" s="9" t="s">
        <v>584</v>
      </c>
      <c r="L512" s="10" t="s">
        <v>621</v>
      </c>
      <c r="M512" s="9" t="s">
        <v>585</v>
      </c>
      <c r="O512" s="9" t="s">
        <v>550</v>
      </c>
      <c r="P512" s="9" t="s">
        <v>356</v>
      </c>
      <c r="T512" s="25"/>
      <c r="U512" s="25"/>
    </row>
    <row r="513" spans="1:21" ht="15" customHeight="1" x14ac:dyDescent="0.25">
      <c r="A513" s="10">
        <v>512</v>
      </c>
      <c r="B513" s="9" t="s">
        <v>586</v>
      </c>
      <c r="C513" s="19" t="s">
        <v>1005</v>
      </c>
      <c r="D513" s="9" t="s">
        <v>587</v>
      </c>
      <c r="E513" s="9" t="s">
        <v>581</v>
      </c>
      <c r="F513" s="9" t="s">
        <v>587</v>
      </c>
      <c r="I513" s="9" t="s">
        <v>316</v>
      </c>
      <c r="J513" s="9" t="s">
        <v>623</v>
      </c>
      <c r="K513" s="9" t="s">
        <v>584</v>
      </c>
      <c r="L513" s="10" t="s">
        <v>316</v>
      </c>
      <c r="M513" s="9" t="s">
        <v>585</v>
      </c>
      <c r="O513" s="9" t="s">
        <v>325</v>
      </c>
      <c r="P513" s="9" t="s">
        <v>356</v>
      </c>
      <c r="T513" s="25"/>
      <c r="U513" s="25"/>
    </row>
    <row r="514" spans="1:21" ht="15" customHeight="1" x14ac:dyDescent="0.25">
      <c r="A514" s="10">
        <v>513</v>
      </c>
      <c r="B514" s="9" t="s">
        <v>519</v>
      </c>
      <c r="C514" s="19" t="s">
        <v>1005</v>
      </c>
      <c r="D514" s="9" t="s">
        <v>520</v>
      </c>
      <c r="E514" s="9" t="s">
        <v>521</v>
      </c>
      <c r="F514" s="9" t="s">
        <v>520</v>
      </c>
      <c r="I514" s="9" t="s">
        <v>73</v>
      </c>
      <c r="J514" s="9" t="s">
        <v>522</v>
      </c>
      <c r="K514" s="9" t="s">
        <v>521</v>
      </c>
      <c r="L514" s="10" t="s">
        <v>73</v>
      </c>
      <c r="M514" s="9" t="s">
        <v>73</v>
      </c>
      <c r="N514" s="33">
        <v>39083</v>
      </c>
      <c r="O514" s="9" t="s">
        <v>328</v>
      </c>
      <c r="P514" s="9" t="s">
        <v>356</v>
      </c>
      <c r="T514" s="25"/>
      <c r="U514" s="25"/>
    </row>
    <row r="515" spans="1:21" ht="15" customHeight="1" x14ac:dyDescent="0.25">
      <c r="A515" s="10">
        <v>514</v>
      </c>
      <c r="B515" s="9" t="s">
        <v>889</v>
      </c>
      <c r="C515" s="19" t="s">
        <v>82</v>
      </c>
      <c r="D515" s="9" t="s">
        <v>890</v>
      </c>
      <c r="E515" s="9" t="s">
        <v>891</v>
      </c>
      <c r="F515" s="9" t="s">
        <v>890</v>
      </c>
      <c r="I515" s="9" t="s">
        <v>949</v>
      </c>
      <c r="J515" s="19" t="s">
        <v>949</v>
      </c>
      <c r="K515" s="9" t="s">
        <v>949</v>
      </c>
      <c r="L515" s="10"/>
      <c r="T515" s="25"/>
      <c r="U515" s="25"/>
    </row>
    <row r="516" spans="1:21" ht="15" customHeight="1" x14ac:dyDescent="0.25">
      <c r="A516" s="10">
        <v>515</v>
      </c>
      <c r="B516" s="10" t="s">
        <v>275</v>
      </c>
      <c r="C516" s="10" t="s">
        <v>272</v>
      </c>
      <c r="D516" s="10" t="s">
        <v>276</v>
      </c>
      <c r="E516" s="34"/>
      <c r="F516" s="35"/>
      <c r="G516" s="35"/>
      <c r="H516" s="36"/>
      <c r="I516" s="35" t="s">
        <v>949</v>
      </c>
      <c r="J516" s="35" t="s">
        <v>949</v>
      </c>
      <c r="K516" s="35" t="s">
        <v>949</v>
      </c>
      <c r="L516" s="35"/>
      <c r="M516" s="35"/>
      <c r="N516" s="35"/>
      <c r="O516" s="35"/>
      <c r="P516" s="35"/>
      <c r="T516" s="25"/>
      <c r="U516" s="25"/>
    </row>
    <row r="517" spans="1:21" ht="15" customHeight="1" x14ac:dyDescent="0.25">
      <c r="A517" s="10">
        <v>516</v>
      </c>
      <c r="B517" s="10" t="s">
        <v>270</v>
      </c>
      <c r="C517" s="10" t="s">
        <v>272</v>
      </c>
      <c r="D517" s="10" t="s">
        <v>271</v>
      </c>
      <c r="E517" s="34"/>
      <c r="F517" s="35"/>
      <c r="G517" s="35"/>
      <c r="H517" s="36"/>
      <c r="I517" s="35" t="s">
        <v>949</v>
      </c>
      <c r="J517" s="35" t="s">
        <v>949</v>
      </c>
      <c r="K517" s="35" t="s">
        <v>949</v>
      </c>
      <c r="L517" s="35"/>
      <c r="M517" s="35"/>
      <c r="N517" s="35"/>
      <c r="O517" s="35"/>
      <c r="P517" s="35"/>
      <c r="T517" s="25"/>
      <c r="U517" s="25"/>
    </row>
    <row r="518" spans="1:21" ht="15" customHeight="1" x14ac:dyDescent="0.25">
      <c r="A518" s="10">
        <v>517</v>
      </c>
      <c r="B518" s="10" t="s">
        <v>273</v>
      </c>
      <c r="C518" s="10" t="s">
        <v>272</v>
      </c>
      <c r="D518" s="10" t="s">
        <v>274</v>
      </c>
      <c r="E518" s="34"/>
      <c r="F518" s="35"/>
      <c r="G518" s="35"/>
      <c r="H518" s="36"/>
      <c r="I518" s="35" t="s">
        <v>949</v>
      </c>
      <c r="J518" s="35" t="s">
        <v>949</v>
      </c>
      <c r="K518" s="35" t="s">
        <v>949</v>
      </c>
      <c r="L518" s="35"/>
      <c r="M518" s="35"/>
      <c r="N518" s="35"/>
      <c r="O518" s="35"/>
      <c r="P518" s="35"/>
      <c r="T518" s="25"/>
      <c r="U518" s="25"/>
    </row>
    <row r="519" spans="1:21" ht="15" customHeight="1" x14ac:dyDescent="0.25">
      <c r="A519" s="10">
        <v>518</v>
      </c>
      <c r="B519" s="10" t="s">
        <v>277</v>
      </c>
      <c r="C519" s="10" t="s">
        <v>279</v>
      </c>
      <c r="D519" s="10" t="s">
        <v>278</v>
      </c>
      <c r="E519" s="34"/>
      <c r="F519" s="35"/>
      <c r="G519" s="35"/>
      <c r="H519" s="36"/>
      <c r="I519" s="35" t="s">
        <v>949</v>
      </c>
      <c r="J519" s="35" t="s">
        <v>949</v>
      </c>
      <c r="K519" s="35" t="s">
        <v>949</v>
      </c>
      <c r="L519" s="35"/>
      <c r="M519" s="35"/>
      <c r="N519" s="35"/>
      <c r="O519" s="35"/>
      <c r="P519" s="35"/>
      <c r="T519" s="25"/>
      <c r="U519" s="25"/>
    </row>
    <row r="520" spans="1:21" ht="15" customHeight="1" x14ac:dyDescent="0.25">
      <c r="A520" s="10">
        <v>519</v>
      </c>
      <c r="B520" s="10" t="s">
        <v>280</v>
      </c>
      <c r="C520" s="10" t="s">
        <v>282</v>
      </c>
      <c r="D520" s="10" t="s">
        <v>281</v>
      </c>
      <c r="E520" s="34"/>
      <c r="F520" s="35"/>
      <c r="G520" s="35"/>
      <c r="H520" s="36"/>
      <c r="I520" s="35" t="s">
        <v>949</v>
      </c>
      <c r="J520" s="35" t="s">
        <v>949</v>
      </c>
      <c r="K520" s="35" t="s">
        <v>949</v>
      </c>
      <c r="L520" s="35"/>
      <c r="M520" s="35"/>
      <c r="N520" s="35"/>
      <c r="O520" s="35"/>
      <c r="P520" s="35"/>
      <c r="T520" s="25"/>
      <c r="U520" s="25"/>
    </row>
    <row r="521" spans="1:21" ht="15" customHeight="1" x14ac:dyDescent="0.25">
      <c r="A521" s="10">
        <v>520</v>
      </c>
      <c r="B521" s="10" t="s">
        <v>283</v>
      </c>
      <c r="C521" s="10" t="s">
        <v>282</v>
      </c>
      <c r="D521" s="10" t="s">
        <v>284</v>
      </c>
      <c r="E521" s="34"/>
      <c r="F521" s="35"/>
      <c r="G521" s="35"/>
      <c r="H521" s="36"/>
      <c r="I521" s="35" t="s">
        <v>949</v>
      </c>
      <c r="J521" s="35" t="s">
        <v>949</v>
      </c>
      <c r="K521" s="35" t="s">
        <v>949</v>
      </c>
      <c r="L521" s="35"/>
      <c r="M521" s="35"/>
      <c r="N521" s="35"/>
      <c r="O521" s="35"/>
      <c r="P521" s="35"/>
      <c r="T521" s="25"/>
      <c r="U521" s="25"/>
    </row>
    <row r="522" spans="1:21" ht="15" customHeight="1" x14ac:dyDescent="0.25">
      <c r="A522" s="10">
        <v>521</v>
      </c>
      <c r="B522" s="10" t="s">
        <v>285</v>
      </c>
      <c r="C522" s="10" t="s">
        <v>282</v>
      </c>
      <c r="D522" s="10" t="s">
        <v>286</v>
      </c>
      <c r="E522" s="34"/>
      <c r="F522" s="35"/>
      <c r="G522" s="35"/>
      <c r="H522" s="36"/>
      <c r="I522" s="35" t="s">
        <v>949</v>
      </c>
      <c r="J522" s="35" t="s">
        <v>949</v>
      </c>
      <c r="K522" s="35" t="s">
        <v>949</v>
      </c>
      <c r="L522" s="35"/>
      <c r="M522" s="35"/>
      <c r="N522" s="35"/>
      <c r="O522" s="35"/>
      <c r="P522" s="35"/>
      <c r="T522" s="25"/>
      <c r="U522" s="25"/>
    </row>
    <row r="523" spans="1:21" ht="15" customHeight="1" x14ac:dyDescent="0.25">
      <c r="A523" s="10">
        <v>522</v>
      </c>
      <c r="B523" s="10" t="s">
        <v>268</v>
      </c>
      <c r="C523" s="10" t="s">
        <v>267</v>
      </c>
      <c r="D523" s="10" t="s">
        <v>269</v>
      </c>
      <c r="E523" s="34"/>
      <c r="F523" s="35"/>
      <c r="G523" s="35"/>
      <c r="H523" s="36"/>
      <c r="I523" s="35" t="s">
        <v>949</v>
      </c>
      <c r="J523" s="35" t="s">
        <v>949</v>
      </c>
      <c r="K523" s="35" t="s">
        <v>949</v>
      </c>
      <c r="L523" s="35"/>
      <c r="M523" s="35"/>
      <c r="N523" s="35"/>
      <c r="O523" s="35"/>
      <c r="P523" s="35"/>
      <c r="T523" s="25"/>
      <c r="U523" s="25"/>
    </row>
    <row r="524" spans="1:21" ht="15" customHeight="1" x14ac:dyDescent="0.25">
      <c r="A524" s="10">
        <v>523</v>
      </c>
      <c r="B524" s="10" t="s">
        <v>265</v>
      </c>
      <c r="C524" s="10" t="s">
        <v>267</v>
      </c>
      <c r="D524" s="10" t="s">
        <v>266</v>
      </c>
      <c r="E524" s="34"/>
      <c r="F524" s="35"/>
      <c r="G524" s="35"/>
      <c r="H524" s="36"/>
      <c r="I524" s="35" t="s">
        <v>949</v>
      </c>
      <c r="J524" s="35" t="s">
        <v>949</v>
      </c>
      <c r="K524" s="35" t="s">
        <v>949</v>
      </c>
      <c r="L524" s="35"/>
      <c r="M524" s="35"/>
      <c r="N524" s="35"/>
      <c r="O524" s="35"/>
      <c r="P524" s="35"/>
      <c r="T524" s="25"/>
      <c r="U524" s="25"/>
    </row>
    <row r="525" spans="1:21" ht="15" customHeight="1" x14ac:dyDescent="0.25">
      <c r="A525" s="10">
        <v>524</v>
      </c>
      <c r="B525" s="10" t="s">
        <v>304</v>
      </c>
      <c r="C525" s="10" t="s">
        <v>289</v>
      </c>
      <c r="D525" s="10" t="s">
        <v>305</v>
      </c>
      <c r="E525" s="34"/>
      <c r="F525" s="35"/>
      <c r="G525" s="35"/>
      <c r="H525" s="36"/>
      <c r="I525" s="35" t="s">
        <v>949</v>
      </c>
      <c r="J525" s="35" t="s">
        <v>949</v>
      </c>
      <c r="K525" s="35" t="s">
        <v>949</v>
      </c>
      <c r="L525" s="35"/>
      <c r="M525" s="35"/>
      <c r="N525" s="35"/>
      <c r="O525" s="35"/>
      <c r="P525" s="35"/>
      <c r="T525" s="25"/>
      <c r="U525" s="25"/>
    </row>
    <row r="526" spans="1:21" ht="15" customHeight="1" x14ac:dyDescent="0.25">
      <c r="A526" s="10">
        <v>525</v>
      </c>
      <c r="B526" s="10" t="s">
        <v>294</v>
      </c>
      <c r="C526" s="10" t="s">
        <v>289</v>
      </c>
      <c r="D526" s="10" t="s">
        <v>295</v>
      </c>
      <c r="E526" s="34"/>
      <c r="F526" s="35"/>
      <c r="G526" s="35"/>
      <c r="H526" s="36"/>
      <c r="I526" s="35" t="s">
        <v>949</v>
      </c>
      <c r="J526" s="35" t="s">
        <v>949</v>
      </c>
      <c r="K526" s="35" t="s">
        <v>949</v>
      </c>
      <c r="L526" s="35"/>
      <c r="M526" s="35"/>
      <c r="N526" s="35"/>
      <c r="O526" s="35"/>
      <c r="P526" s="35"/>
      <c r="T526" s="25"/>
      <c r="U526" s="25"/>
    </row>
    <row r="527" spans="1:21" ht="15" customHeight="1" x14ac:dyDescent="0.25">
      <c r="A527" s="10">
        <v>526</v>
      </c>
      <c r="B527" s="10" t="s">
        <v>290</v>
      </c>
      <c r="C527" s="10" t="s">
        <v>289</v>
      </c>
      <c r="D527" s="10" t="s">
        <v>291</v>
      </c>
      <c r="E527" s="34"/>
      <c r="F527" s="35"/>
      <c r="G527" s="35"/>
      <c r="H527" s="36"/>
      <c r="I527" s="35" t="s">
        <v>949</v>
      </c>
      <c r="J527" s="35" t="s">
        <v>949</v>
      </c>
      <c r="K527" s="35" t="s">
        <v>949</v>
      </c>
      <c r="L527" s="35"/>
      <c r="M527" s="35"/>
      <c r="N527" s="35"/>
      <c r="O527" s="35"/>
      <c r="P527" s="35"/>
      <c r="T527" s="25"/>
      <c r="U527" s="25"/>
    </row>
    <row r="528" spans="1:21" ht="15" customHeight="1" x14ac:dyDescent="0.25">
      <c r="A528" s="10">
        <v>527</v>
      </c>
      <c r="B528" s="10" t="s">
        <v>292</v>
      </c>
      <c r="C528" s="10" t="s">
        <v>289</v>
      </c>
      <c r="D528" s="10" t="s">
        <v>293</v>
      </c>
      <c r="E528" s="34"/>
      <c r="F528" s="35"/>
      <c r="G528" s="35"/>
      <c r="H528" s="36"/>
      <c r="I528" s="35" t="s">
        <v>949</v>
      </c>
      <c r="J528" s="35" t="s">
        <v>949</v>
      </c>
      <c r="K528" s="35" t="s">
        <v>949</v>
      </c>
      <c r="L528" s="35"/>
      <c r="M528" s="35"/>
      <c r="N528" s="35"/>
      <c r="O528" s="35"/>
      <c r="P528" s="35"/>
      <c r="T528" s="25"/>
      <c r="U528" s="25"/>
    </row>
    <row r="529" spans="1:21" ht="15" customHeight="1" x14ac:dyDescent="0.25">
      <c r="A529" s="10">
        <v>528</v>
      </c>
      <c r="B529" s="10" t="s">
        <v>300</v>
      </c>
      <c r="C529" s="10" t="s">
        <v>289</v>
      </c>
      <c r="D529" s="10" t="s">
        <v>301</v>
      </c>
      <c r="E529" s="34"/>
      <c r="F529" s="35"/>
      <c r="G529" s="35"/>
      <c r="H529" s="36"/>
      <c r="I529" s="35" t="s">
        <v>949</v>
      </c>
      <c r="J529" s="35" t="s">
        <v>949</v>
      </c>
      <c r="K529" s="35" t="s">
        <v>949</v>
      </c>
      <c r="L529" s="35"/>
      <c r="M529" s="35"/>
      <c r="N529" s="35"/>
      <c r="O529" s="35"/>
      <c r="P529" s="35"/>
      <c r="T529" s="25"/>
      <c r="U529" s="25"/>
    </row>
    <row r="530" spans="1:21" ht="15" customHeight="1" x14ac:dyDescent="0.25">
      <c r="A530" s="10">
        <v>529</v>
      </c>
      <c r="B530" s="10" t="s">
        <v>302</v>
      </c>
      <c r="C530" s="10" t="s">
        <v>289</v>
      </c>
      <c r="D530" s="10" t="s">
        <v>303</v>
      </c>
      <c r="E530" s="34"/>
      <c r="F530" s="35"/>
      <c r="G530" s="35"/>
      <c r="H530" s="36"/>
      <c r="I530" s="35" t="s">
        <v>949</v>
      </c>
      <c r="J530" s="35" t="s">
        <v>949</v>
      </c>
      <c r="K530" s="35" t="s">
        <v>949</v>
      </c>
      <c r="L530" s="35"/>
      <c r="M530" s="35"/>
      <c r="N530" s="35"/>
      <c r="O530" s="35"/>
      <c r="P530" s="35"/>
      <c r="T530" s="25"/>
      <c r="U530" s="25"/>
    </row>
    <row r="531" spans="1:21" ht="15" customHeight="1" x14ac:dyDescent="0.25">
      <c r="A531" s="10">
        <v>530</v>
      </c>
      <c r="B531" s="10" t="s">
        <v>287</v>
      </c>
      <c r="C531" s="10" t="s">
        <v>289</v>
      </c>
      <c r="D531" s="10" t="s">
        <v>288</v>
      </c>
      <c r="E531" s="34"/>
      <c r="F531" s="35"/>
      <c r="G531" s="35"/>
      <c r="H531" s="36"/>
      <c r="I531" s="35" t="s">
        <v>949</v>
      </c>
      <c r="J531" s="35" t="s">
        <v>949</v>
      </c>
      <c r="K531" s="35" t="s">
        <v>949</v>
      </c>
      <c r="L531" s="35"/>
      <c r="M531" s="35"/>
      <c r="N531" s="35"/>
      <c r="O531" s="35"/>
      <c r="P531" s="35"/>
      <c r="T531" s="25"/>
      <c r="U531" s="25"/>
    </row>
    <row r="532" spans="1:21" ht="15" customHeight="1" x14ac:dyDescent="0.25">
      <c r="A532" s="10">
        <v>531</v>
      </c>
      <c r="B532" s="10" t="s">
        <v>296</v>
      </c>
      <c r="C532" s="10" t="s">
        <v>289</v>
      </c>
      <c r="D532" s="10" t="s">
        <v>297</v>
      </c>
      <c r="E532" s="34"/>
      <c r="F532" s="35"/>
      <c r="G532" s="35"/>
      <c r="H532" s="36"/>
      <c r="I532" s="35" t="s">
        <v>949</v>
      </c>
      <c r="J532" s="35" t="s">
        <v>949</v>
      </c>
      <c r="K532" s="35" t="s">
        <v>949</v>
      </c>
      <c r="L532" s="35"/>
      <c r="M532" s="35"/>
      <c r="N532" s="35"/>
      <c r="O532" s="35"/>
      <c r="P532" s="35"/>
      <c r="T532" s="25"/>
      <c r="U532" s="25"/>
    </row>
    <row r="533" spans="1:21" ht="15" customHeight="1" x14ac:dyDescent="0.25">
      <c r="A533" s="10">
        <v>532</v>
      </c>
      <c r="B533" s="10" t="s">
        <v>298</v>
      </c>
      <c r="C533" s="10" t="s">
        <v>289</v>
      </c>
      <c r="D533" s="10" t="s">
        <v>299</v>
      </c>
      <c r="E533" s="34"/>
      <c r="F533" s="35"/>
      <c r="G533" s="35"/>
      <c r="H533" s="36"/>
      <c r="I533" s="35" t="s">
        <v>949</v>
      </c>
      <c r="J533" s="35" t="s">
        <v>949</v>
      </c>
      <c r="K533" s="35" t="s">
        <v>949</v>
      </c>
      <c r="L533" s="35"/>
      <c r="M533" s="35"/>
      <c r="N533" s="35"/>
      <c r="O533" s="35"/>
      <c r="P533" s="35"/>
      <c r="T533" s="25"/>
      <c r="U533" s="25"/>
    </row>
    <row r="534" spans="1:21" ht="15" customHeight="1" x14ac:dyDescent="0.25">
      <c r="A534" s="10">
        <v>533</v>
      </c>
      <c r="B534" s="10" t="s">
        <v>306</v>
      </c>
      <c r="C534" s="10" t="s">
        <v>308</v>
      </c>
      <c r="D534" s="10" t="s">
        <v>307</v>
      </c>
      <c r="E534" s="34"/>
      <c r="F534" s="35"/>
      <c r="G534" s="35"/>
      <c r="H534" s="36"/>
      <c r="I534" s="35" t="s">
        <v>949</v>
      </c>
      <c r="J534" s="35" t="s">
        <v>949</v>
      </c>
      <c r="K534" s="35" t="s">
        <v>949</v>
      </c>
      <c r="L534" s="35"/>
      <c r="M534" s="35"/>
      <c r="N534" s="35"/>
      <c r="O534" s="35"/>
      <c r="P534" s="35"/>
      <c r="T534" s="25"/>
      <c r="U534" s="25"/>
    </row>
    <row r="535" spans="1:21" ht="15" customHeight="1" x14ac:dyDescent="0.25">
      <c r="A535" s="10">
        <v>534</v>
      </c>
      <c r="B535" s="10" t="s">
        <v>312</v>
      </c>
      <c r="C535" s="10" t="s">
        <v>311</v>
      </c>
      <c r="D535" s="10" t="s">
        <v>313</v>
      </c>
      <c r="E535" s="34"/>
      <c r="F535" s="35"/>
      <c r="G535" s="35"/>
      <c r="H535" s="36"/>
      <c r="I535" s="35" t="s">
        <v>949</v>
      </c>
      <c r="J535" s="35" t="s">
        <v>949</v>
      </c>
      <c r="K535" s="35" t="s">
        <v>949</v>
      </c>
      <c r="L535" s="35"/>
      <c r="M535" s="35"/>
      <c r="N535" s="35"/>
      <c r="O535" s="35"/>
      <c r="P535" s="35"/>
      <c r="T535" s="25"/>
      <c r="U535" s="25"/>
    </row>
    <row r="536" spans="1:21" ht="15" customHeight="1" x14ac:dyDescent="0.25">
      <c r="A536" s="10">
        <v>535</v>
      </c>
      <c r="B536" s="10" t="s">
        <v>309</v>
      </c>
      <c r="C536" s="10" t="s">
        <v>311</v>
      </c>
      <c r="D536" s="10" t="s">
        <v>310</v>
      </c>
      <c r="E536" s="34"/>
      <c r="F536" s="35"/>
      <c r="G536" s="35"/>
      <c r="H536" s="36"/>
      <c r="I536" s="35" t="s">
        <v>949</v>
      </c>
      <c r="J536" s="35" t="s">
        <v>949</v>
      </c>
      <c r="K536" s="35" t="s">
        <v>949</v>
      </c>
      <c r="L536" s="35"/>
      <c r="M536" s="35"/>
      <c r="N536" s="35"/>
      <c r="O536" s="35"/>
      <c r="P536" s="35"/>
      <c r="T536" s="25"/>
      <c r="U536" s="25"/>
    </row>
    <row r="537" spans="1:21" ht="15" customHeight="1" x14ac:dyDescent="0.25">
      <c r="A537" s="10">
        <v>536</v>
      </c>
      <c r="B537" s="10" t="s">
        <v>317</v>
      </c>
      <c r="C537" s="10" t="s">
        <v>316</v>
      </c>
      <c r="D537" s="10" t="s">
        <v>318</v>
      </c>
      <c r="E537" s="36"/>
      <c r="F537" s="35"/>
      <c r="G537" s="35"/>
      <c r="H537" s="36"/>
      <c r="I537" s="35" t="s">
        <v>949</v>
      </c>
      <c r="J537" s="35" t="s">
        <v>949</v>
      </c>
      <c r="K537" s="35" t="s">
        <v>949</v>
      </c>
      <c r="L537" s="35"/>
      <c r="M537" s="35"/>
      <c r="N537" s="35"/>
      <c r="O537" s="35"/>
      <c r="P537" s="35"/>
      <c r="T537" s="25"/>
      <c r="U537" s="25"/>
    </row>
    <row r="538" spans="1:21" ht="15" customHeight="1" x14ac:dyDescent="0.25">
      <c r="A538" s="10">
        <v>537</v>
      </c>
      <c r="B538" s="10" t="s">
        <v>314</v>
      </c>
      <c r="C538" s="10" t="s">
        <v>316</v>
      </c>
      <c r="D538" s="10" t="s">
        <v>315</v>
      </c>
      <c r="E538" s="34"/>
      <c r="F538" s="35"/>
      <c r="G538" s="35"/>
      <c r="H538" s="36"/>
      <c r="I538" s="35" t="s">
        <v>949</v>
      </c>
      <c r="J538" s="35" t="s">
        <v>949</v>
      </c>
      <c r="K538" s="35" t="s">
        <v>949</v>
      </c>
      <c r="L538" s="35"/>
      <c r="M538" s="35"/>
      <c r="N538" s="35"/>
      <c r="O538" s="35"/>
      <c r="P538" s="35"/>
    </row>
  </sheetData>
  <sheetProtection algorithmName="SHA-512" hashValue="Q0NJ43xmSWkuA+tMZ6AD3zwbrvEeZwReAZo5dCKZ8fZvweC2DJwS03qLA19m8zPQ1nDxtAZLeJUDUYB92S4bcQ==" saltValue="kuzswrE0BzxXwVRsaFMr1A==" spinCount="100000" sheet="1" objects="1" scenarios="1"/>
  <protectedRanges>
    <protectedRange sqref="A1:L1" name="Headers"/>
  </protectedRanges>
  <autoFilter ref="A1:P538">
    <sortState ref="A2:P538">
      <sortCondition ref="A1:A538"/>
    </sortState>
  </autoFilter>
  <sortState ref="A2:V538">
    <sortCondition ref="D2:D538"/>
  </sortState>
  <conditionalFormatting sqref="C532 K61:K143 L61:L88 E34:F143 K2:L60">
    <cfRule type="containsText" dxfId="65" priority="8" operator="containsText" text="varies">
      <formula>NOT(ISERROR(SEARCH("varies",C2)))</formula>
    </cfRule>
  </conditionalFormatting>
  <conditionalFormatting sqref="E2:E25 E533:E538">
    <cfRule type="containsText" dxfId="64" priority="7" operator="containsText" text="varies">
      <formula>NOT(ISERROR(SEARCH("varies",E2)))</formula>
    </cfRule>
  </conditionalFormatting>
  <conditionalFormatting sqref="F2:F25 F532:F538">
    <cfRule type="containsText" dxfId="63" priority="6" operator="containsText" text="varies">
      <formula>NOT(ISERROR(SEARCH("varies",F2)))</formula>
    </cfRule>
  </conditionalFormatting>
  <conditionalFormatting sqref="G8 G35 G39 G52 G50 G65 G81 G87 G93 G99 G104 G121:G143 G532">
    <cfRule type="containsText" dxfId="62" priority="5" operator="containsText" text="varies">
      <formula>NOT(ISERROR(SEARCH("varies",G8)))</formula>
    </cfRule>
  </conditionalFormatting>
  <conditionalFormatting sqref="J8 J532 J35 J39 J52 J50 J65 J81 J87 J93 J99 J104 J121:J143">
    <cfRule type="containsText" dxfId="61" priority="4" operator="containsText" text="varies">
      <formula>NOT(ISERROR(SEARCH("varies",J8)))</formula>
    </cfRule>
  </conditionalFormatting>
  <conditionalFormatting sqref="K515:K538">
    <cfRule type="containsText" dxfId="60" priority="3" operator="containsText" text="varies">
      <formula>NOT(ISERROR(SEARCH("varies",K515)))</formula>
    </cfRule>
  </conditionalFormatting>
  <conditionalFormatting sqref="L281:L286 L288 L309:L454 L490:L538 L93:L276">
    <cfRule type="containsText" dxfId="59" priority="2" operator="containsText" text="varies">
      <formula>NOT(ISERROR(SEARCH("varies",L93)))</formula>
    </cfRule>
  </conditionalFormatting>
  <conditionalFormatting sqref="M104 M99 M93 M87 M81 M65 M50 M52 M39 M35 M532 M8 M2 M121:M143">
    <cfRule type="containsText" dxfId="58" priority="1" operator="containsText" text="varies">
      <formula>NOT(ISERROR(SEARCH("varies",M2)))</formula>
    </cfRule>
  </conditionalFormatting>
  <dataValidations count="1">
    <dataValidation type="list" allowBlank="1" showInputMessage="1" showErrorMessage="1" sqref="N2 N8 N532 N35 N39 N52 N50 N65 N81 N87 N93 N99 N104 N121:N143">
      <formula1>"Yes,No"</formula1>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W775"/>
  <sheetViews>
    <sheetView tabSelected="1" zoomScaleNormal="100" workbookViewId="0">
      <pane xSplit="18" ySplit="2" topLeftCell="S3" activePane="bottomRight" state="frozen"/>
      <selection pane="topRight" activeCell="S1" sqref="S1"/>
      <selection pane="bottomLeft" activeCell="A3" sqref="A3"/>
      <selection pane="bottomRight" activeCell="M405" sqref="M405"/>
    </sheetView>
  </sheetViews>
  <sheetFormatPr defaultColWidth="12.42578125" defaultRowHeight="15" customHeight="1" x14ac:dyDescent="0.25"/>
  <cols>
    <col min="1" max="6" width="12.42578125" style="10"/>
    <col min="7" max="12" width="12.42578125" style="10" hidden="1" customWidth="1"/>
    <col min="13" max="13" width="55.28515625" style="10" customWidth="1"/>
    <col min="14" max="18" width="12.42578125" style="10" hidden="1" customWidth="1"/>
    <col min="19" max="19" width="36" style="13" customWidth="1"/>
    <col min="20" max="20" width="36" style="14" customWidth="1"/>
    <col min="21" max="21" width="36" style="15" customWidth="1"/>
    <col min="22" max="22" width="13.5703125" style="16" customWidth="1"/>
    <col min="23" max="16384" width="12.42578125" style="9"/>
  </cols>
  <sheetData>
    <row r="1" spans="1:23" ht="44.25" customHeight="1" x14ac:dyDescent="0.25">
      <c r="A1" s="7" t="s">
        <v>1704</v>
      </c>
      <c r="B1" s="7" t="s">
        <v>1667</v>
      </c>
      <c r="C1" s="7" t="s">
        <v>975</v>
      </c>
      <c r="D1" s="7" t="s">
        <v>976</v>
      </c>
      <c r="E1" s="7" t="s">
        <v>977</v>
      </c>
      <c r="F1" s="7" t="s">
        <v>1669</v>
      </c>
      <c r="G1" s="8" t="s">
        <v>977</v>
      </c>
      <c r="H1" s="8" t="s">
        <v>978</v>
      </c>
      <c r="I1" s="8" t="s">
        <v>871</v>
      </c>
      <c r="J1" s="8" t="s">
        <v>579</v>
      </c>
      <c r="K1" s="8" t="s">
        <v>876</v>
      </c>
      <c r="L1" s="8" t="s">
        <v>0</v>
      </c>
      <c r="M1" s="7" t="s">
        <v>0</v>
      </c>
      <c r="N1" s="7" t="s">
        <v>83</v>
      </c>
      <c r="O1" s="7" t="s">
        <v>101</v>
      </c>
      <c r="P1" s="7" t="s">
        <v>979</v>
      </c>
      <c r="Q1" s="7" t="s">
        <v>980</v>
      </c>
      <c r="R1" s="7" t="s">
        <v>981</v>
      </c>
      <c r="S1" s="7" t="s">
        <v>1703</v>
      </c>
      <c r="T1" s="7" t="s">
        <v>1701</v>
      </c>
      <c r="U1" s="7" t="s">
        <v>1702</v>
      </c>
      <c r="V1" s="7" t="s">
        <v>1729</v>
      </c>
      <c r="W1" s="7" t="s">
        <v>1731</v>
      </c>
    </row>
    <row r="2" spans="1:23" ht="15" customHeight="1" x14ac:dyDescent="0.25">
      <c r="A2" s="10">
        <v>1</v>
      </c>
      <c r="B2" s="41"/>
      <c r="C2" s="7"/>
      <c r="D2" s="7"/>
      <c r="E2" s="7"/>
      <c r="F2" s="7"/>
      <c r="G2" s="7"/>
      <c r="H2" s="7"/>
      <c r="I2" s="7"/>
      <c r="J2" s="7"/>
      <c r="K2" s="7"/>
      <c r="L2" s="7"/>
      <c r="M2" s="7"/>
      <c r="N2" s="7"/>
      <c r="O2" s="7"/>
      <c r="P2" s="7"/>
      <c r="Q2" s="7"/>
      <c r="R2" s="7"/>
      <c r="S2" s="7"/>
      <c r="T2" s="7"/>
      <c r="U2" s="11" t="s">
        <v>1724</v>
      </c>
      <c r="V2" s="7" t="str">
        <f>IF(T3=U2,"match","")</f>
        <v/>
      </c>
      <c r="W2" s="7"/>
    </row>
    <row r="3" spans="1:23" ht="15" customHeight="1" x14ac:dyDescent="0.25">
      <c r="A3" s="10">
        <v>2</v>
      </c>
      <c r="B3" s="41"/>
      <c r="C3" s="12"/>
      <c r="D3" s="12"/>
      <c r="E3" s="12" t="s">
        <v>70</v>
      </c>
      <c r="F3" s="12" t="s">
        <v>70</v>
      </c>
      <c r="G3" s="12" t="s">
        <v>70</v>
      </c>
      <c r="H3" s="12" t="s">
        <v>70</v>
      </c>
      <c r="I3" s="12" t="s">
        <v>70</v>
      </c>
      <c r="J3" s="12" t="s">
        <v>70</v>
      </c>
      <c r="K3" s="12" t="s">
        <v>70</v>
      </c>
      <c r="L3" s="12" t="s">
        <v>70</v>
      </c>
      <c r="M3" s="12" t="s">
        <v>70</v>
      </c>
      <c r="N3" s="12" t="s">
        <v>70</v>
      </c>
      <c r="O3" s="12" t="s">
        <v>70</v>
      </c>
      <c r="P3" s="12" t="s">
        <v>70</v>
      </c>
      <c r="Q3" s="12" t="s">
        <v>70</v>
      </c>
      <c r="R3" s="12" t="s">
        <v>70</v>
      </c>
      <c r="S3" s="12" t="s">
        <v>70</v>
      </c>
      <c r="T3" s="12" t="s">
        <v>70</v>
      </c>
      <c r="U3" s="12" t="s">
        <v>70</v>
      </c>
      <c r="V3" s="12" t="s">
        <v>70</v>
      </c>
    </row>
    <row r="4" spans="1:23" ht="15" hidden="1" customHeight="1" x14ac:dyDescent="0.25">
      <c r="A4" s="10">
        <v>3</v>
      </c>
      <c r="B4" s="41" t="s">
        <v>639</v>
      </c>
      <c r="E4" s="10" t="s">
        <v>70</v>
      </c>
      <c r="F4" s="10">
        <v>1</v>
      </c>
      <c r="G4" s="10" t="s">
        <v>70</v>
      </c>
      <c r="H4" s="10">
        <v>1</v>
      </c>
      <c r="L4" s="10" t="s">
        <v>982</v>
      </c>
      <c r="M4" s="10" t="s">
        <v>982</v>
      </c>
      <c r="N4" s="10" t="s">
        <v>84</v>
      </c>
      <c r="O4" s="10" t="s">
        <v>328</v>
      </c>
      <c r="P4" s="10" t="s">
        <v>983</v>
      </c>
      <c r="T4" s="14">
        <f t="shared" ref="T4:T9" si="0">S4</f>
        <v>0</v>
      </c>
      <c r="U4" s="15">
        <f t="array" aca="1" ref="U4" ca="1">IFERROR(
IF(NOT(OR($G4="OBX",$G4="OBR")),INDEX(INDIRECT(U$2&amp;"!$A$1:$BJ$100"),MATCH("*"&amp;$G4&amp;"*",INDIRECT(U$2&amp;"!$B$1:$B$100"),0),MATCH($H4,INDIRECT(U$2&amp;"!$1:$1"),0)),
IF(OR($G4="OBX",$G4="OBR"),INDEX(INDIRECT(U$2&amp;"!$A$1:$BJ$100"),MATCH((("*"&amp;$G4&amp;"*")&amp;("*"&amp;$I4&amp;"*")&amp;("*"&amp;$J4&amp;"*")&amp;("*"&amp;$K4&amp;"*")),INDIRECT(U$2&amp;"!$B$1:$B$100")&amp;INDIRECT(U$2&amp;"!$E$1:$E$100")&amp;INDIRECT(U$2&amp;"!$G$1:$G$100")&amp;INDIRECT(U$2&amp;"!$F$1:$F$100"),0),MATCH($H4,INDIRECT(U$2&amp;"!$1:$1"),0)))),
"Not found")</f>
        <v>0</v>
      </c>
      <c r="V4" s="16" t="str">
        <f t="shared" ref="V4:V24" ca="1" si="1">IF(T4=U4,"Match","")</f>
        <v>Match</v>
      </c>
    </row>
    <row r="5" spans="1:23" ht="15" customHeight="1" x14ac:dyDescent="0.25">
      <c r="A5" s="10">
        <v>4</v>
      </c>
      <c r="B5" s="41"/>
      <c r="E5" s="10" t="s">
        <v>70</v>
      </c>
      <c r="F5" s="10">
        <v>2</v>
      </c>
      <c r="G5" s="10" t="s">
        <v>70</v>
      </c>
      <c r="H5" s="10">
        <v>2</v>
      </c>
      <c r="L5" s="10" t="s">
        <v>984</v>
      </c>
      <c r="M5" s="10" t="s">
        <v>984</v>
      </c>
      <c r="N5" s="10" t="s">
        <v>84</v>
      </c>
      <c r="O5" s="10" t="s">
        <v>328</v>
      </c>
      <c r="P5" s="10" t="s">
        <v>983</v>
      </c>
      <c r="R5" s="10" t="s">
        <v>985</v>
      </c>
      <c r="S5" s="13" t="s">
        <v>71</v>
      </c>
      <c r="T5" s="14" t="str">
        <f t="shared" si="0"/>
        <v>^~\&amp;</v>
      </c>
      <c r="U5" s="15" t="str">
        <f t="array" aca="1" ref="U5" ca="1">IFERROR(
IF(NOT(OR($G5="OBX",$G5="OBR")),INDEX(INDIRECT(U$2&amp;"!$A$1:$BJ$100"),MATCH("*"&amp;$G5&amp;"*",INDIRECT(U$2&amp;"!$B$1:$B$100"),0),MATCH($H5,INDIRECT(U$2&amp;"!$1:$1"),0)),
IF(OR($G5="OBX",$G5="OBR"),INDEX(INDIRECT(U$2&amp;"!$A$1:$BJ$100"),MATCH((("*"&amp;$G5&amp;"*")&amp;("*"&amp;$I5&amp;"*")&amp;("*"&amp;$J5&amp;"*")&amp;("*"&amp;$K5&amp;"*")),INDIRECT(U$2&amp;"!$B$1:$B$100")&amp;INDIRECT(U$2&amp;"!$E$1:$E$100")&amp;INDIRECT(U$2&amp;"!$G$1:$G$100")&amp;INDIRECT(U$2&amp;"!$F$1:$F$100"),0),MATCH($H5,INDIRECT(U$2&amp;"!$1:$1"),0)))),
"Not found")</f>
        <v>^~\&amp;</v>
      </c>
      <c r="V5" s="16" t="str">
        <f t="shared" ca="1" si="1"/>
        <v>Match</v>
      </c>
    </row>
    <row r="6" spans="1:23" ht="15" customHeight="1" x14ac:dyDescent="0.25">
      <c r="A6" s="10">
        <v>5</v>
      </c>
      <c r="B6" s="41"/>
      <c r="E6" s="10" t="s">
        <v>70</v>
      </c>
      <c r="F6" s="10">
        <v>3</v>
      </c>
      <c r="G6" s="10" t="s">
        <v>70</v>
      </c>
      <c r="H6" s="10">
        <v>3</v>
      </c>
      <c r="L6" s="10" t="s">
        <v>710</v>
      </c>
      <c r="M6" s="10" t="s">
        <v>710</v>
      </c>
      <c r="N6" s="10" t="s">
        <v>986</v>
      </c>
      <c r="O6" s="10" t="s">
        <v>553</v>
      </c>
      <c r="P6" s="10" t="s">
        <v>987</v>
      </c>
      <c r="Q6" s="10" t="s">
        <v>706</v>
      </c>
      <c r="R6" s="10" t="s">
        <v>988</v>
      </c>
      <c r="S6" s="13" t="s">
        <v>1506</v>
      </c>
      <c r="T6" s="14" t="str">
        <f t="shared" si="0"/>
        <v>SendingApplicationName^2.16.840.1.114222.XXX^ISO</v>
      </c>
      <c r="U6" s="15" t="str">
        <f t="array" aca="1" ref="U6" ca="1">IFERROR(
IF(NOT(OR($G6="OBX",$G6="OBR")),INDEX(INDIRECT(U$2&amp;"!$A$1:$BJ$100"),MATCH("*"&amp;$G6&amp;"*",INDIRECT(U$2&amp;"!$B$1:$B$100"),0),MATCH($H6,INDIRECT(U$2&amp;"!$1:$1"),0)),
IF(OR($G6="OBX",$G6="OBR"),INDEX(INDIRECT(U$2&amp;"!$A$1:$BJ$100"),MATCH((("*"&amp;$G6&amp;"*")&amp;("*"&amp;$I6&amp;"*")&amp;("*"&amp;$J6&amp;"*")&amp;("*"&amp;$K6&amp;"*")),INDIRECT(U$2&amp;"!$B$1:$B$100")&amp;INDIRECT(U$2&amp;"!$E$1:$E$100")&amp;INDIRECT(U$2&amp;"!$G$1:$G$100")&amp;INDIRECT(U$2&amp;"!$F$1:$F$100"),0),MATCH($H6,INDIRECT(U$2&amp;"!$1:$1"),0)))),
"Not found")</f>
        <v>SendingApplicationName^2.16.840.1.114222.XXX^ISO</v>
      </c>
      <c r="V6" s="16" t="str">
        <f t="shared" ca="1" si="1"/>
        <v>Match</v>
      </c>
    </row>
    <row r="7" spans="1:23" ht="15" customHeight="1" x14ac:dyDescent="0.25">
      <c r="A7" s="10">
        <v>6</v>
      </c>
      <c r="B7" s="41"/>
      <c r="E7" s="10" t="s">
        <v>70</v>
      </c>
      <c r="F7" s="10">
        <v>4</v>
      </c>
      <c r="G7" s="10" t="s">
        <v>70</v>
      </c>
      <c r="H7" s="10">
        <v>4</v>
      </c>
      <c r="L7" s="10" t="s">
        <v>716</v>
      </c>
      <c r="M7" s="10" t="s">
        <v>716</v>
      </c>
      <c r="N7" s="10" t="s">
        <v>986</v>
      </c>
      <c r="O7" s="10" t="s">
        <v>328</v>
      </c>
      <c r="P7" s="10" t="s">
        <v>983</v>
      </c>
      <c r="Q7" s="10" t="s">
        <v>713</v>
      </c>
      <c r="R7" s="10" t="s">
        <v>989</v>
      </c>
      <c r="S7" s="13" t="s">
        <v>1507</v>
      </c>
      <c r="T7" s="14" t="str">
        <f t="shared" si="0"/>
        <v>SendingFacilityName^2.16.840.1.114222.XXX^ISO</v>
      </c>
      <c r="U7" s="15" t="str">
        <f t="array" aca="1" ref="U7" ca="1">IFERROR(
IF(NOT(OR($G7="OBX",$G7="OBR")),INDEX(INDIRECT(U$2&amp;"!$A$1:$BJ$100"),MATCH("*"&amp;$G7&amp;"*",INDIRECT(U$2&amp;"!$B$1:$B$100"),0),MATCH($H7,INDIRECT(U$2&amp;"!$1:$1"),0)),
IF(OR($G7="OBX",$G7="OBR"),INDEX(INDIRECT(U$2&amp;"!$A$1:$BJ$100"),MATCH((("*"&amp;$G7&amp;"*")&amp;("*"&amp;$I7&amp;"*")&amp;("*"&amp;$J7&amp;"*")&amp;("*"&amp;$K7&amp;"*")),INDIRECT(U$2&amp;"!$B$1:$B$100")&amp;INDIRECT(U$2&amp;"!$E$1:$E$100")&amp;INDIRECT(U$2&amp;"!$G$1:$G$100")&amp;INDIRECT(U$2&amp;"!$F$1:$F$100"),0),MATCH($H7,INDIRECT(U$2&amp;"!$1:$1"),0)))),
"Not found")</f>
        <v>SendingFacilityName^2.16.840.1.114222.XXX^ISO</v>
      </c>
      <c r="V7" s="16" t="str">
        <f t="shared" ca="1" si="1"/>
        <v>Match</v>
      </c>
    </row>
    <row r="8" spans="1:23" ht="15" customHeight="1" x14ac:dyDescent="0.25">
      <c r="A8" s="10">
        <v>7</v>
      </c>
      <c r="B8" s="41"/>
      <c r="E8" s="10" t="s">
        <v>70</v>
      </c>
      <c r="F8" s="10">
        <v>5</v>
      </c>
      <c r="G8" s="10" t="s">
        <v>70</v>
      </c>
      <c r="H8" s="10">
        <v>5</v>
      </c>
      <c r="L8" s="10" t="s">
        <v>705</v>
      </c>
      <c r="M8" s="10" t="s">
        <v>705</v>
      </c>
      <c r="N8" s="10" t="s">
        <v>986</v>
      </c>
      <c r="O8" s="10" t="s">
        <v>553</v>
      </c>
      <c r="P8" s="10" t="s">
        <v>987</v>
      </c>
      <c r="Q8" s="10" t="s">
        <v>706</v>
      </c>
      <c r="R8" s="10" t="s">
        <v>988</v>
      </c>
      <c r="S8" s="13" t="s">
        <v>1508</v>
      </c>
      <c r="T8" s="14" t="str">
        <f t="shared" si="0"/>
        <v>VA StarLIMSv10 Prod^2.16.840.1.114222.4.3.3.2.2.4^ISO</v>
      </c>
      <c r="U8" s="15" t="str">
        <f t="array" aca="1" ref="U8" ca="1">IFERROR(
IF(NOT(OR($G8="OBX",$G8="OBR")),INDEX(INDIRECT(U$2&amp;"!$A$1:$BJ$100"),MATCH("*"&amp;$G8&amp;"*",INDIRECT(U$2&amp;"!$B$1:$B$100"),0),MATCH($H8,INDIRECT(U$2&amp;"!$1:$1"),0)),
IF(OR($G8="OBX",$G8="OBR"),INDEX(INDIRECT(U$2&amp;"!$A$1:$BJ$100"),MATCH((("*"&amp;$G8&amp;"*")&amp;("*"&amp;$I8&amp;"*")&amp;("*"&amp;$J8&amp;"*")&amp;("*"&amp;$K8&amp;"*")),INDIRECT(U$2&amp;"!$B$1:$B$100")&amp;INDIRECT(U$2&amp;"!$E$1:$E$100")&amp;INDIRECT(U$2&amp;"!$G$1:$G$100")&amp;INDIRECT(U$2&amp;"!$F$1:$F$100"),0),MATCH($H8,INDIRECT(U$2&amp;"!$1:$1"),0)))),
"Not found")</f>
        <v>VA StarLIMSv10 Prod^2.16.840.1.114222.4.3.3.2.2.4^ISO</v>
      </c>
      <c r="V8" s="16" t="str">
        <f t="shared" ca="1" si="1"/>
        <v>Match</v>
      </c>
    </row>
    <row r="9" spans="1:23" ht="15" customHeight="1" x14ac:dyDescent="0.25">
      <c r="A9" s="10">
        <v>8</v>
      </c>
      <c r="B9" s="41"/>
      <c r="E9" s="10" t="s">
        <v>70</v>
      </c>
      <c r="F9" s="10">
        <v>6</v>
      </c>
      <c r="G9" s="10" t="s">
        <v>70</v>
      </c>
      <c r="H9" s="10">
        <v>6</v>
      </c>
      <c r="L9" s="10" t="s">
        <v>712</v>
      </c>
      <c r="M9" s="10" t="s">
        <v>712</v>
      </c>
      <c r="N9" s="10" t="s">
        <v>986</v>
      </c>
      <c r="O9" s="10" t="s">
        <v>986</v>
      </c>
      <c r="P9" s="10" t="s">
        <v>986</v>
      </c>
      <c r="Q9" s="10" t="s">
        <v>713</v>
      </c>
      <c r="R9" s="10" t="s">
        <v>990</v>
      </c>
      <c r="S9" s="13" t="s">
        <v>1509</v>
      </c>
      <c r="T9" s="14" t="str">
        <f t="shared" si="0"/>
        <v>VA PHL Richmond^2.16.840.1.114222.4.1.9977^ISO</v>
      </c>
      <c r="U9" s="15" t="str">
        <f t="array" aca="1" ref="U9" ca="1">IFERROR(
IF(NOT(OR($G9="OBX",$G9="OBR")),INDEX(INDIRECT(U$2&amp;"!$A$1:$BJ$100"),MATCH("*"&amp;$G9&amp;"*",INDIRECT(U$2&amp;"!$B$1:$B$100"),0),MATCH($H9,INDIRECT(U$2&amp;"!$1:$1"),0)),
IF(OR($G9="OBX",$G9="OBR"),INDEX(INDIRECT(U$2&amp;"!$A$1:$BJ$100"),MATCH((("*"&amp;$G9&amp;"*")&amp;("*"&amp;$I9&amp;"*")&amp;("*"&amp;$J9&amp;"*")&amp;("*"&amp;$K9&amp;"*")),INDIRECT(U$2&amp;"!$B$1:$B$100")&amp;INDIRECT(U$2&amp;"!$E$1:$E$100")&amp;INDIRECT(U$2&amp;"!$G$1:$G$100")&amp;INDIRECT(U$2&amp;"!$F$1:$F$100"),0),MATCH($H9,INDIRECT(U$2&amp;"!$1:$1"),0)))),
"Not found")</f>
        <v>VA PHL Richmond^2.16.840.1.114222.4.1.9977^ISO</v>
      </c>
      <c r="V9" s="16" t="str">
        <f t="shared" ca="1" si="1"/>
        <v>Match</v>
      </c>
    </row>
    <row r="10" spans="1:23" ht="15" customHeight="1" x14ac:dyDescent="0.25">
      <c r="A10" s="10">
        <v>9</v>
      </c>
      <c r="B10" s="41"/>
      <c r="E10" s="10" t="s">
        <v>70</v>
      </c>
      <c r="F10" s="10">
        <v>7</v>
      </c>
      <c r="G10" s="10" t="s">
        <v>70</v>
      </c>
      <c r="H10" s="10">
        <v>7</v>
      </c>
      <c r="L10" s="10" t="s">
        <v>991</v>
      </c>
      <c r="M10" s="10" t="s">
        <v>991</v>
      </c>
      <c r="N10" s="10" t="s">
        <v>986</v>
      </c>
      <c r="O10" s="10" t="s">
        <v>328</v>
      </c>
      <c r="P10" s="10" t="s">
        <v>983</v>
      </c>
      <c r="R10" s="10" t="s">
        <v>992</v>
      </c>
      <c r="S10" s="40">
        <v>42788.788888888892</v>
      </c>
      <c r="T10" s="17" t="str">
        <f>IF(S10=0,"",(CONCATENATE(TEXT(S10,"yyyymmddhhmmss"),"-0",'Summary Info'!$C$10)))</f>
        <v>20170222185600-0500</v>
      </c>
      <c r="U10" s="15" t="str">
        <f t="array" aca="1" ref="U10" ca="1">IFERROR(
IF(NOT(OR($G10="OBX",$G10="OBR")),INDEX(INDIRECT(U$2&amp;"!$A$1:$BJ$100"),MATCH("*"&amp;$G10&amp;"*",INDIRECT(U$2&amp;"!$B$1:$B$100"),0),MATCH($H10,INDIRECT(U$2&amp;"!$1:$1"),0)),
IF(OR($G10="OBX",$G10="OBR"),INDEX(INDIRECT(U$2&amp;"!$A$1:$BJ$100"),MATCH((("*"&amp;$G10&amp;"*")&amp;("*"&amp;$I10&amp;"*")&amp;("*"&amp;$J10&amp;"*")&amp;("*"&amp;$K10&amp;"*")),INDIRECT(U$2&amp;"!$B$1:$B$100")&amp;INDIRECT(U$2&amp;"!$E$1:$E$100")&amp;INDIRECT(U$2&amp;"!$G$1:$G$100")&amp;INDIRECT(U$2&amp;"!$F$1:$F$100"),0),MATCH($H10,INDIRECT(U$2&amp;"!$1:$1"),0)))),
"Not found")</f>
        <v>20170222185600-0500</v>
      </c>
      <c r="V10" s="16" t="str">
        <f t="shared" ca="1" si="1"/>
        <v>Match</v>
      </c>
    </row>
    <row r="11" spans="1:23" ht="15" hidden="1" customHeight="1" x14ac:dyDescent="0.25">
      <c r="A11" s="10">
        <v>10</v>
      </c>
      <c r="B11" s="41" t="s">
        <v>639</v>
      </c>
      <c r="E11" s="10" t="s">
        <v>70</v>
      </c>
      <c r="F11" s="10">
        <v>8</v>
      </c>
      <c r="G11" s="10" t="s">
        <v>70</v>
      </c>
      <c r="H11" s="10">
        <v>8</v>
      </c>
      <c r="L11" s="10" t="s">
        <v>993</v>
      </c>
      <c r="M11" s="10" t="s">
        <v>993</v>
      </c>
      <c r="O11" s="10" t="s">
        <v>331</v>
      </c>
      <c r="T11" s="14">
        <f>S11</f>
        <v>0</v>
      </c>
      <c r="U11" s="15">
        <f t="array" aca="1" ref="U11" ca="1">IFERROR(
IF(NOT(OR($G11="OBX",$G11="OBR")),INDEX(INDIRECT(U$2&amp;"!$A$1:$BJ$100"),MATCH("*"&amp;$G11&amp;"*",INDIRECT(U$2&amp;"!$B$1:$B$100"),0),MATCH($H11,INDIRECT(U$2&amp;"!$1:$1"),0)),
IF(OR($G11="OBX",$G11="OBR"),INDEX(INDIRECT(U$2&amp;"!$A$1:$BJ$100"),MATCH((("*"&amp;$G11&amp;"*")&amp;("*"&amp;$I11&amp;"*")&amp;("*"&amp;$J11&amp;"*")&amp;("*"&amp;$K11&amp;"*")),INDIRECT(U$2&amp;"!$B$1:$B$100")&amp;INDIRECT(U$2&amp;"!$E$1:$E$100")&amp;INDIRECT(U$2&amp;"!$G$1:$G$100")&amp;INDIRECT(U$2&amp;"!$F$1:$F$100"),0),MATCH($H11,INDIRECT(U$2&amp;"!$1:$1"),0)))),
"Not found")</f>
        <v>0</v>
      </c>
      <c r="V11" s="16" t="str">
        <f t="shared" ca="1" si="1"/>
        <v>Match</v>
      </c>
    </row>
    <row r="12" spans="1:23" ht="15" customHeight="1" x14ac:dyDescent="0.25">
      <c r="A12" s="10">
        <v>11</v>
      </c>
      <c r="B12" s="41"/>
      <c r="E12" s="10" t="s">
        <v>70</v>
      </c>
      <c r="F12" s="10">
        <v>9</v>
      </c>
      <c r="G12" s="10" t="s">
        <v>70</v>
      </c>
      <c r="H12" s="10">
        <v>9</v>
      </c>
      <c r="L12" s="10" t="s">
        <v>994</v>
      </c>
      <c r="M12" s="10" t="s">
        <v>994</v>
      </c>
      <c r="N12" s="10" t="s">
        <v>995</v>
      </c>
      <c r="O12" s="10" t="s">
        <v>328</v>
      </c>
      <c r="P12" s="10" t="s">
        <v>983</v>
      </c>
      <c r="S12" s="9" t="s">
        <v>1510</v>
      </c>
      <c r="T12" s="14" t="str">
        <f>S12</f>
        <v>OML^O21^OML_O21</v>
      </c>
      <c r="U12" s="15" t="str">
        <f t="array" aca="1" ref="U12" ca="1">IFERROR(
IF(NOT(OR($G12="OBX",$G12="OBR")),INDEX(INDIRECT(U$2&amp;"!$A$1:$BJ$100"),MATCH("*"&amp;$G12&amp;"*",INDIRECT(U$2&amp;"!$B$1:$B$100"),0),MATCH($H12,INDIRECT(U$2&amp;"!$1:$1"),0)),
IF(OR($G12="OBX",$G12="OBR"),INDEX(INDIRECT(U$2&amp;"!$A$1:$BJ$100"),MATCH((("*"&amp;$G12&amp;"*")&amp;("*"&amp;$I12&amp;"*")&amp;("*"&amp;$J12&amp;"*")&amp;("*"&amp;$K12&amp;"*")),INDIRECT(U$2&amp;"!$B$1:$B$100")&amp;INDIRECT(U$2&amp;"!$E$1:$E$100")&amp;INDIRECT(U$2&amp;"!$G$1:$G$100")&amp;INDIRECT(U$2&amp;"!$F$1:$F$100"),0),MATCH($H12,INDIRECT(U$2&amp;"!$1:$1"),0)))),
"Not found")</f>
        <v>OML^O21^OML_O21</v>
      </c>
      <c r="V12" s="16" t="str">
        <f t="shared" ca="1" si="1"/>
        <v>Match</v>
      </c>
    </row>
    <row r="13" spans="1:23" ht="15" customHeight="1" x14ac:dyDescent="0.25">
      <c r="A13" s="10">
        <v>12</v>
      </c>
      <c r="B13" s="41"/>
      <c r="E13" s="10" t="s">
        <v>70</v>
      </c>
      <c r="F13" s="10">
        <v>10</v>
      </c>
      <c r="G13" s="10" t="s">
        <v>70</v>
      </c>
      <c r="H13" s="10">
        <v>10</v>
      </c>
      <c r="L13" s="10" t="s">
        <v>996</v>
      </c>
      <c r="M13" s="10" t="s">
        <v>996</v>
      </c>
      <c r="N13" s="10" t="s">
        <v>84</v>
      </c>
      <c r="O13" s="10" t="s">
        <v>328</v>
      </c>
      <c r="P13" s="10" t="s">
        <v>983</v>
      </c>
      <c r="R13" s="10" t="s">
        <v>997</v>
      </c>
      <c r="S13" s="13" t="s">
        <v>1511</v>
      </c>
      <c r="T13" s="14" t="str">
        <f>S13</f>
        <v>MessageControlID</v>
      </c>
      <c r="U13" s="15" t="str">
        <f t="array" aca="1" ref="U13" ca="1">IFERROR(
IF(NOT(OR($G13="OBX",$G13="OBR")),INDEX(INDIRECT(U$2&amp;"!$A$1:$BJ$100"),MATCH("*"&amp;$G13&amp;"*",INDIRECT(U$2&amp;"!$B$1:$B$100"),0),MATCH($H13,INDIRECT(U$2&amp;"!$1:$1"),0)),
IF(OR($G13="OBX",$G13="OBR"),INDEX(INDIRECT(U$2&amp;"!$A$1:$BJ$100"),MATCH((("*"&amp;$G13&amp;"*")&amp;("*"&amp;$I13&amp;"*")&amp;("*"&amp;$J13&amp;"*")&amp;("*"&amp;$K13&amp;"*")),INDIRECT(U$2&amp;"!$B$1:$B$100")&amp;INDIRECT(U$2&amp;"!$E$1:$E$100")&amp;INDIRECT(U$2&amp;"!$G$1:$G$100")&amp;INDIRECT(U$2&amp;"!$F$1:$F$100"),0),MATCH($H13,INDIRECT(U$2&amp;"!$1:$1"),0)))),
"Not found")</f>
        <v>MessageControlID</v>
      </c>
      <c r="V13" s="16" t="str">
        <f t="shared" ca="1" si="1"/>
        <v>Match</v>
      </c>
    </row>
    <row r="14" spans="1:23" ht="15" customHeight="1" x14ac:dyDescent="0.25">
      <c r="A14" s="10">
        <v>13</v>
      </c>
      <c r="B14" s="41"/>
      <c r="E14" s="10" t="s">
        <v>70</v>
      </c>
      <c r="F14" s="10">
        <v>11</v>
      </c>
      <c r="G14" s="10" t="s">
        <v>70</v>
      </c>
      <c r="H14" s="10">
        <v>11</v>
      </c>
      <c r="L14" s="10" t="s">
        <v>998</v>
      </c>
      <c r="M14" s="10" t="s">
        <v>998</v>
      </c>
      <c r="N14" s="10" t="s">
        <v>999</v>
      </c>
      <c r="O14" s="10" t="s">
        <v>328</v>
      </c>
      <c r="P14" s="10" t="s">
        <v>983</v>
      </c>
      <c r="S14" s="13" t="s">
        <v>490</v>
      </c>
      <c r="T14" s="14" t="str">
        <f>S14</f>
        <v>T</v>
      </c>
      <c r="U14" s="15" t="str">
        <f t="array" aca="1" ref="U14" ca="1">IFERROR(
IF(NOT(OR($G14="OBX",$G14="OBR")),INDEX(INDIRECT(U$2&amp;"!$A$1:$BJ$100"),MATCH("*"&amp;$G14&amp;"*",INDIRECT(U$2&amp;"!$B$1:$B$100"),0),MATCH($H14,INDIRECT(U$2&amp;"!$1:$1"),0)),
IF(OR($G14="OBX",$G14="OBR"),INDEX(INDIRECT(U$2&amp;"!$A$1:$BJ$100"),MATCH((("*"&amp;$G14&amp;"*")&amp;("*"&amp;$I14&amp;"*")&amp;("*"&amp;$J14&amp;"*")&amp;("*"&amp;$K14&amp;"*")),INDIRECT(U$2&amp;"!$B$1:$B$100")&amp;INDIRECT(U$2&amp;"!$E$1:$E$100")&amp;INDIRECT(U$2&amp;"!$G$1:$G$100")&amp;INDIRECT(U$2&amp;"!$F$1:$F$100"),0),MATCH($H14,INDIRECT(U$2&amp;"!$1:$1"),0)))),
"Not found")</f>
        <v>T</v>
      </c>
      <c r="V14" s="16" t="str">
        <f t="shared" ca="1" si="1"/>
        <v>Match</v>
      </c>
    </row>
    <row r="15" spans="1:23" ht="15" customHeight="1" x14ac:dyDescent="0.25">
      <c r="A15" s="10">
        <v>14</v>
      </c>
      <c r="B15" s="41"/>
      <c r="E15" s="10" t="s">
        <v>70</v>
      </c>
      <c r="F15" s="10">
        <v>12</v>
      </c>
      <c r="G15" s="10" t="s">
        <v>70</v>
      </c>
      <c r="H15" s="10">
        <v>12</v>
      </c>
      <c r="L15" s="10" t="s">
        <v>520</v>
      </c>
      <c r="M15" s="10" t="s">
        <v>520</v>
      </c>
      <c r="N15" s="10" t="s">
        <v>1000</v>
      </c>
      <c r="O15" s="10" t="s">
        <v>328</v>
      </c>
      <c r="P15" s="10" t="s">
        <v>983</v>
      </c>
      <c r="Q15" s="10" t="s">
        <v>521</v>
      </c>
      <c r="R15" s="10" t="s">
        <v>1001</v>
      </c>
      <c r="S15" s="18" t="s">
        <v>522</v>
      </c>
      <c r="T15" s="17" t="str">
        <f t="array" ref="T15">IFERROR(INDEX(Mappings!$L:$L,MATCH(S15&amp;$L15,Mappings!$J:$J&amp;Mappings!$D:$D,0)),"")</f>
        <v>2.5.1</v>
      </c>
      <c r="U15" s="15" t="str">
        <f t="array" aca="1" ref="U15" ca="1">IFERROR(
IF(NOT(OR($G15="OBX",$G15="OBR")),INDEX(INDIRECT(U$2&amp;"!$A$1:$BJ$100"),MATCH("*"&amp;$G15&amp;"*",INDIRECT(U$2&amp;"!$B$1:$B$100"),0),MATCH($H15,INDIRECT(U$2&amp;"!$1:$1"),0)),
IF(OR($G15="OBX",$G15="OBR"),INDEX(INDIRECT(U$2&amp;"!$A$1:$BJ$100"),MATCH((("*"&amp;$G15&amp;"*")&amp;("*"&amp;$I15&amp;"*")&amp;("*"&amp;$J15&amp;"*")&amp;("*"&amp;$K15&amp;"*")),INDIRECT(U$2&amp;"!$B$1:$B$100")&amp;INDIRECT(U$2&amp;"!$E$1:$E$100")&amp;INDIRECT(U$2&amp;"!$G$1:$G$100")&amp;INDIRECT(U$2&amp;"!$F$1:$F$100"),0),MATCH($H15,INDIRECT(U$2&amp;"!$1:$1"),0)))),
"Not found")</f>
        <v>2.5.1</v>
      </c>
      <c r="V15" s="16" t="str">
        <f t="shared" ca="1" si="1"/>
        <v>Match</v>
      </c>
    </row>
    <row r="16" spans="1:23" ht="15" hidden="1" customHeight="1" x14ac:dyDescent="0.25">
      <c r="A16" s="10">
        <v>15</v>
      </c>
      <c r="B16" s="41" t="s">
        <v>639</v>
      </c>
      <c r="E16" s="10" t="s">
        <v>70</v>
      </c>
      <c r="F16" s="10">
        <v>13</v>
      </c>
      <c r="G16" s="10" t="s">
        <v>70</v>
      </c>
      <c r="H16" s="10">
        <v>13</v>
      </c>
      <c r="L16" s="10" t="s">
        <v>1002</v>
      </c>
      <c r="M16" s="10" t="s">
        <v>1002</v>
      </c>
      <c r="O16" s="10" t="s">
        <v>986</v>
      </c>
      <c r="R16" s="10" t="s">
        <v>1003</v>
      </c>
      <c r="T16" s="17">
        <f>S16</f>
        <v>0</v>
      </c>
      <c r="U16" s="15">
        <f t="array" aca="1" ref="U16" ca="1">IFERROR(
IF(NOT(OR($G16="OBX",$G16="OBR")),INDEX(INDIRECT(U$2&amp;"!$A$1:$BJ$100"),MATCH("*"&amp;$G16&amp;"*",INDIRECT(U$2&amp;"!$B$1:$B$100"),0),MATCH($H16,INDIRECT(U$2&amp;"!$1:$1"),0)),
IF(OR($G16="OBX",$G16="OBR"),INDEX(INDIRECT(U$2&amp;"!$A$1:$BJ$100"),MATCH((("*"&amp;$G16&amp;"*")&amp;("*"&amp;$I16&amp;"*")&amp;("*"&amp;$J16&amp;"*")&amp;("*"&amp;$K16&amp;"*")),INDIRECT(U$2&amp;"!$B$1:$B$100")&amp;INDIRECT(U$2&amp;"!$E$1:$E$100")&amp;INDIRECT(U$2&amp;"!$G$1:$G$100")&amp;INDIRECT(U$2&amp;"!$F$1:$F$100"),0),MATCH($H16,INDIRECT(U$2&amp;"!$1:$1"),0)))),
"Not found")</f>
        <v>0</v>
      </c>
      <c r="V16" s="16" t="str">
        <f t="shared" ca="1" si="1"/>
        <v>Match</v>
      </c>
    </row>
    <row r="17" spans="1:22" ht="15" hidden="1" customHeight="1" x14ac:dyDescent="0.25">
      <c r="A17" s="10">
        <v>16</v>
      </c>
      <c r="B17" s="41" t="s">
        <v>639</v>
      </c>
      <c r="E17" s="10" t="s">
        <v>70</v>
      </c>
      <c r="F17" s="10">
        <v>14</v>
      </c>
      <c r="G17" s="10" t="s">
        <v>70</v>
      </c>
      <c r="H17" s="10">
        <v>14</v>
      </c>
      <c r="L17" s="10" t="s">
        <v>1004</v>
      </c>
      <c r="M17" s="10" t="s">
        <v>1004</v>
      </c>
      <c r="O17" s="10" t="s">
        <v>986</v>
      </c>
      <c r="R17" s="10" t="s">
        <v>1003</v>
      </c>
      <c r="T17" s="17">
        <f>S17</f>
        <v>0</v>
      </c>
      <c r="U17" s="15">
        <f t="array" aca="1" ref="U17" ca="1">IFERROR(
IF(NOT(OR($G17="OBX",$G17="OBR")),INDEX(INDIRECT(U$2&amp;"!$A$1:$BJ$100"),MATCH("*"&amp;$G17&amp;"*",INDIRECT(U$2&amp;"!$B$1:$B$100"),0),MATCH($H17,INDIRECT(U$2&amp;"!$1:$1"),0)),
IF(OR($G17="OBX",$G17="OBR"),INDEX(INDIRECT(U$2&amp;"!$A$1:$BJ$100"),MATCH((("*"&amp;$G17&amp;"*")&amp;("*"&amp;$I17&amp;"*")&amp;("*"&amp;$J17&amp;"*")&amp;("*"&amp;$K17&amp;"*")),INDIRECT(U$2&amp;"!$B$1:$B$100")&amp;INDIRECT(U$2&amp;"!$E$1:$E$100")&amp;INDIRECT(U$2&amp;"!$G$1:$G$100")&amp;INDIRECT(U$2&amp;"!$F$1:$F$100"),0),MATCH($H17,INDIRECT(U$2&amp;"!$1:$1"),0)))),
"Not found")</f>
        <v>0</v>
      </c>
      <c r="V17" s="16" t="str">
        <f t="shared" ca="1" si="1"/>
        <v>Match</v>
      </c>
    </row>
    <row r="18" spans="1:22" ht="15" customHeight="1" x14ac:dyDescent="0.25">
      <c r="A18" s="10">
        <v>17</v>
      </c>
      <c r="B18" s="41"/>
      <c r="E18" s="10" t="s">
        <v>70</v>
      </c>
      <c r="F18" s="10">
        <v>15</v>
      </c>
      <c r="G18" s="10" t="s">
        <v>70</v>
      </c>
      <c r="H18" s="10">
        <v>15</v>
      </c>
      <c r="L18" s="10" t="s">
        <v>641</v>
      </c>
      <c r="M18" s="10" t="s">
        <v>641</v>
      </c>
      <c r="N18" s="10" t="s">
        <v>1005</v>
      </c>
      <c r="O18" s="10" t="s">
        <v>328</v>
      </c>
      <c r="P18" s="10" t="s">
        <v>983</v>
      </c>
      <c r="Q18" s="10" t="s">
        <v>642</v>
      </c>
      <c r="R18" s="10" t="s">
        <v>1006</v>
      </c>
      <c r="S18" s="18" t="s">
        <v>644</v>
      </c>
      <c r="T18" s="17" t="str">
        <f t="array" ref="T18">IFERROR(INDEX(Mappings!$L:$L,MATCH(S18&amp;$L18,Mappings!$J:$J&amp;Mappings!$D:$D,0)),"")</f>
        <v>AL</v>
      </c>
      <c r="U18" s="15" t="str">
        <f t="array" aca="1" ref="U18" ca="1">IFERROR(
IF(NOT(OR($G18="OBX",$G18="OBR")),INDEX(INDIRECT(U$2&amp;"!$A$1:$BJ$100"),MATCH("*"&amp;$G18&amp;"*",INDIRECT(U$2&amp;"!$B$1:$B$100"),0),MATCH($H18,INDIRECT(U$2&amp;"!$1:$1"),0)),
IF(OR($G18="OBX",$G18="OBR"),INDEX(INDIRECT(U$2&amp;"!$A$1:$BJ$100"),MATCH((("*"&amp;$G18&amp;"*")&amp;("*"&amp;$I18&amp;"*")&amp;("*"&amp;$J18&amp;"*")&amp;("*"&amp;$K18&amp;"*")),INDIRECT(U$2&amp;"!$B$1:$B$100")&amp;INDIRECT(U$2&amp;"!$E$1:$E$100")&amp;INDIRECT(U$2&amp;"!$G$1:$G$100")&amp;INDIRECT(U$2&amp;"!$F$1:$F$100"),0),MATCH($H18,INDIRECT(U$2&amp;"!$1:$1"),0)))),
"Not found")</f>
        <v>AL</v>
      </c>
      <c r="V18" s="16" t="str">
        <f t="shared" ca="1" si="1"/>
        <v>Match</v>
      </c>
    </row>
    <row r="19" spans="1:22" ht="15" customHeight="1" x14ac:dyDescent="0.25">
      <c r="A19" s="10">
        <v>18</v>
      </c>
      <c r="B19" s="41"/>
      <c r="E19" s="10" t="s">
        <v>70</v>
      </c>
      <c r="F19" s="10">
        <v>16</v>
      </c>
      <c r="G19" s="10" t="s">
        <v>70</v>
      </c>
      <c r="H19" s="10">
        <v>16</v>
      </c>
      <c r="L19" s="10" t="s">
        <v>650</v>
      </c>
      <c r="M19" s="10" t="s">
        <v>650</v>
      </c>
      <c r="N19" s="10" t="s">
        <v>1005</v>
      </c>
      <c r="O19" s="10" t="s">
        <v>328</v>
      </c>
      <c r="P19" s="10" t="s">
        <v>983</v>
      </c>
      <c r="Q19" s="10" t="s">
        <v>642</v>
      </c>
      <c r="R19" s="10" t="s">
        <v>1006</v>
      </c>
      <c r="S19" s="18" t="s">
        <v>644</v>
      </c>
      <c r="T19" s="17" t="str">
        <f t="array" ref="T19">IFERROR(INDEX(Mappings!$L:$L,MATCH(S19&amp;$L19,Mappings!$J:$J&amp;Mappings!$D:$D,0)),"")</f>
        <v>AL</v>
      </c>
      <c r="U19" s="15" t="str">
        <f t="array" aca="1" ref="U19" ca="1">IFERROR(
IF(NOT(OR($G19="OBX",$G19="OBR")),INDEX(INDIRECT(U$2&amp;"!$A$1:$BJ$100"),MATCH("*"&amp;$G19&amp;"*",INDIRECT(U$2&amp;"!$B$1:$B$100"),0),MATCH($H19,INDIRECT(U$2&amp;"!$1:$1"),0)),
IF(OR($G19="OBX",$G19="OBR"),INDEX(INDIRECT(U$2&amp;"!$A$1:$BJ$100"),MATCH((("*"&amp;$G19&amp;"*")&amp;("*"&amp;$I19&amp;"*")&amp;("*"&amp;$J19&amp;"*")&amp;("*"&amp;$K19&amp;"*")),INDIRECT(U$2&amp;"!$B$1:$B$100")&amp;INDIRECT(U$2&amp;"!$E$1:$E$100")&amp;INDIRECT(U$2&amp;"!$G$1:$G$100")&amp;INDIRECT(U$2&amp;"!$F$1:$F$100"),0),MATCH($H19,INDIRECT(U$2&amp;"!$1:$1"),0)))),
"Not found")</f>
        <v>AL</v>
      </c>
      <c r="V19" s="16" t="str">
        <f t="shared" ca="1" si="1"/>
        <v>Match</v>
      </c>
    </row>
    <row r="20" spans="1:22" ht="15" hidden="1" customHeight="1" x14ac:dyDescent="0.25">
      <c r="A20" s="10">
        <v>19</v>
      </c>
      <c r="B20" s="41" t="s">
        <v>639</v>
      </c>
      <c r="E20" s="10" t="s">
        <v>70</v>
      </c>
      <c r="F20" s="10">
        <v>17</v>
      </c>
      <c r="G20" s="10" t="s">
        <v>70</v>
      </c>
      <c r="H20" s="10">
        <v>17</v>
      </c>
      <c r="L20" s="10" t="s">
        <v>1007</v>
      </c>
      <c r="M20" s="10" t="s">
        <v>1007</v>
      </c>
      <c r="O20" s="10" t="s">
        <v>986</v>
      </c>
      <c r="R20" s="10" t="s">
        <v>1003</v>
      </c>
      <c r="T20" s="17">
        <f>S20</f>
        <v>0</v>
      </c>
      <c r="U20" s="15">
        <f t="array" aca="1" ref="U20" ca="1">IFERROR(
IF(NOT(OR($G20="OBX",$G20="OBR")),INDEX(INDIRECT(U$2&amp;"!$A$1:$BJ$100"),MATCH("*"&amp;$G20&amp;"*",INDIRECT(U$2&amp;"!$B$1:$B$100"),0),MATCH($H20,INDIRECT(U$2&amp;"!$1:$1"),0)),
IF(OR($G20="OBX",$G20="OBR"),INDEX(INDIRECT(U$2&amp;"!$A$1:$BJ$100"),MATCH((("*"&amp;$G20&amp;"*")&amp;("*"&amp;$I20&amp;"*")&amp;("*"&amp;$J20&amp;"*")&amp;("*"&amp;$K20&amp;"*")),INDIRECT(U$2&amp;"!$B$1:$B$100")&amp;INDIRECT(U$2&amp;"!$E$1:$E$100")&amp;INDIRECT(U$2&amp;"!$G$1:$G$100")&amp;INDIRECT(U$2&amp;"!$F$1:$F$100"),0),MATCH($H20,INDIRECT(U$2&amp;"!$1:$1"),0)))),
"Not found")</f>
        <v>0</v>
      </c>
      <c r="V20" s="16" t="str">
        <f t="shared" ca="1" si="1"/>
        <v>Match</v>
      </c>
    </row>
    <row r="21" spans="1:22" ht="15" hidden="1" customHeight="1" x14ac:dyDescent="0.25">
      <c r="A21" s="10">
        <v>20</v>
      </c>
      <c r="B21" s="41" t="s">
        <v>639</v>
      </c>
      <c r="E21" s="10" t="s">
        <v>70</v>
      </c>
      <c r="F21" s="10">
        <v>18</v>
      </c>
      <c r="G21" s="10" t="s">
        <v>70</v>
      </c>
      <c r="H21" s="10">
        <v>18</v>
      </c>
      <c r="L21" s="10" t="s">
        <v>1008</v>
      </c>
      <c r="M21" s="10" t="s">
        <v>1008</v>
      </c>
      <c r="O21" s="10" t="s">
        <v>986</v>
      </c>
      <c r="R21" s="10" t="s">
        <v>1003</v>
      </c>
      <c r="T21" s="17">
        <f>S21</f>
        <v>0</v>
      </c>
      <c r="U21" s="15">
        <f t="array" aca="1" ref="U21" ca="1">IFERROR(
IF(NOT(OR($G21="OBX",$G21="OBR")),INDEX(INDIRECT(U$2&amp;"!$A$1:$BJ$100"),MATCH("*"&amp;$G21&amp;"*",INDIRECT(U$2&amp;"!$B$1:$B$100"),0),MATCH($H21,INDIRECT(U$2&amp;"!$1:$1"),0)),
IF(OR($G21="OBX",$G21="OBR"),INDEX(INDIRECT(U$2&amp;"!$A$1:$BJ$100"),MATCH((("*"&amp;$G21&amp;"*")&amp;("*"&amp;$I21&amp;"*")&amp;("*"&amp;$J21&amp;"*")&amp;("*"&amp;$K21&amp;"*")),INDIRECT(U$2&amp;"!$B$1:$B$100")&amp;INDIRECT(U$2&amp;"!$E$1:$E$100")&amp;INDIRECT(U$2&amp;"!$G$1:$G$100")&amp;INDIRECT(U$2&amp;"!$F$1:$F$100"),0),MATCH($H21,INDIRECT(U$2&amp;"!$1:$1"),0)))),
"Not found")</f>
        <v>0</v>
      </c>
      <c r="V21" s="16" t="str">
        <f t="shared" ca="1" si="1"/>
        <v>Match</v>
      </c>
    </row>
    <row r="22" spans="1:22" ht="15" hidden="1" customHeight="1" x14ac:dyDescent="0.25">
      <c r="A22" s="10">
        <v>21</v>
      </c>
      <c r="B22" s="41" t="s">
        <v>639</v>
      </c>
      <c r="E22" s="10" t="s">
        <v>70</v>
      </c>
      <c r="F22" s="10">
        <v>19</v>
      </c>
      <c r="G22" s="10" t="s">
        <v>70</v>
      </c>
      <c r="H22" s="10">
        <v>19</v>
      </c>
      <c r="L22" s="10" t="s">
        <v>1009</v>
      </c>
      <c r="M22" s="10" t="s">
        <v>1009</v>
      </c>
      <c r="O22" s="10" t="s">
        <v>986</v>
      </c>
      <c r="R22" s="10" t="s">
        <v>1003</v>
      </c>
      <c r="T22" s="17">
        <f>S22</f>
        <v>0</v>
      </c>
      <c r="U22" s="15">
        <f t="array" aca="1" ref="U22" ca="1">IFERROR(
IF(NOT(OR($G22="OBX",$G22="OBR")),INDEX(INDIRECT(U$2&amp;"!$A$1:$BJ$100"),MATCH("*"&amp;$G22&amp;"*",INDIRECT(U$2&amp;"!$B$1:$B$100"),0),MATCH($H22,INDIRECT(U$2&amp;"!$1:$1"),0)),
IF(OR($G22="OBX",$G22="OBR"),INDEX(INDIRECT(U$2&amp;"!$A$1:$BJ$100"),MATCH((("*"&amp;$G22&amp;"*")&amp;("*"&amp;$I22&amp;"*")&amp;("*"&amp;$J22&amp;"*")&amp;("*"&amp;$K22&amp;"*")),INDIRECT(U$2&amp;"!$B$1:$B$100")&amp;INDIRECT(U$2&amp;"!$E$1:$E$100")&amp;INDIRECT(U$2&amp;"!$G$1:$G$100")&amp;INDIRECT(U$2&amp;"!$F$1:$F$100"),0),MATCH($H22,INDIRECT(U$2&amp;"!$1:$1"),0)))),
"Not found")</f>
        <v>0</v>
      </c>
      <c r="V22" s="16" t="str">
        <f t="shared" ca="1" si="1"/>
        <v>Match</v>
      </c>
    </row>
    <row r="23" spans="1:22" ht="15" hidden="1" customHeight="1" x14ac:dyDescent="0.25">
      <c r="A23" s="10">
        <v>22</v>
      </c>
      <c r="B23" s="41" t="s">
        <v>639</v>
      </c>
      <c r="E23" s="10" t="s">
        <v>70</v>
      </c>
      <c r="F23" s="10">
        <v>20</v>
      </c>
      <c r="G23" s="10" t="s">
        <v>70</v>
      </c>
      <c r="H23" s="10">
        <v>20</v>
      </c>
      <c r="L23" s="10" t="s">
        <v>1010</v>
      </c>
      <c r="M23" s="10" t="s">
        <v>1010</v>
      </c>
      <c r="O23" s="10" t="s">
        <v>986</v>
      </c>
      <c r="R23" s="10" t="s">
        <v>1003</v>
      </c>
      <c r="T23" s="17">
        <f>S23</f>
        <v>0</v>
      </c>
      <c r="U23" s="15">
        <f t="array" aca="1" ref="U23" ca="1">IFERROR(
IF(NOT(OR($G23="OBX",$G23="OBR")),INDEX(INDIRECT(U$2&amp;"!$A$1:$BJ$100"),MATCH("*"&amp;$G23&amp;"*",INDIRECT(U$2&amp;"!$B$1:$B$100"),0),MATCH($H23,INDIRECT(U$2&amp;"!$1:$1"),0)),
IF(OR($G23="OBX",$G23="OBR"),INDEX(INDIRECT(U$2&amp;"!$A$1:$BJ$100"),MATCH((("*"&amp;$G23&amp;"*")&amp;("*"&amp;$I23&amp;"*")&amp;("*"&amp;$J23&amp;"*")&amp;("*"&amp;$K23&amp;"*")),INDIRECT(U$2&amp;"!$B$1:$B$100")&amp;INDIRECT(U$2&amp;"!$E$1:$E$100")&amp;INDIRECT(U$2&amp;"!$G$1:$G$100")&amp;INDIRECT(U$2&amp;"!$F$1:$F$100"),0),MATCH($H23,INDIRECT(U$2&amp;"!$1:$1"),0)))),
"Not found")</f>
        <v>0</v>
      </c>
      <c r="V23" s="16" t="str">
        <f t="shared" ca="1" si="1"/>
        <v>Match</v>
      </c>
    </row>
    <row r="24" spans="1:22" ht="15" customHeight="1" x14ac:dyDescent="0.25">
      <c r="A24" s="10">
        <v>23</v>
      </c>
      <c r="B24" s="41"/>
      <c r="E24" s="10" t="s">
        <v>70</v>
      </c>
      <c r="F24" s="10">
        <v>21</v>
      </c>
      <c r="G24" s="10" t="s">
        <v>70</v>
      </c>
      <c r="H24" s="10">
        <v>21</v>
      </c>
      <c r="L24" s="10" t="s">
        <v>1011</v>
      </c>
      <c r="M24" s="10" t="s">
        <v>1011</v>
      </c>
      <c r="N24" s="10" t="s">
        <v>1012</v>
      </c>
      <c r="O24" s="10" t="s">
        <v>328</v>
      </c>
      <c r="P24" s="10" t="s">
        <v>1013</v>
      </c>
      <c r="R24" s="10" t="s">
        <v>1014</v>
      </c>
      <c r="S24" s="13" t="s">
        <v>1706</v>
      </c>
      <c r="T24" s="17" t="str">
        <f>S24</f>
        <v>LOI_NG_PRN_Profile^^2.16.840.1.113883.9.88^ISO~LOI_NDBS_COMPONENT^^2.16.840.1.113883.9.5^ISO</v>
      </c>
      <c r="U24" s="15" t="str">
        <f t="array" aca="1" ref="U24" ca="1">IFERROR(
IF(NOT(OR($G24="OBX",$G24="OBR")),INDEX(INDIRECT(U$2&amp;"!$A$1:$BJ$100"),MATCH("*"&amp;$G24&amp;"*",INDIRECT(U$2&amp;"!$B$1:$B$100"),0),MATCH($H24,INDIRECT(U$2&amp;"!$1:$1"),0)),
IF(OR($G24="OBX",$G24="OBR"),INDEX(INDIRECT(U$2&amp;"!$A$1:$BJ$100"),MATCH((("*"&amp;$G24&amp;"*")&amp;("*"&amp;$I24&amp;"*")&amp;("*"&amp;$J24&amp;"*")&amp;("*"&amp;$K24&amp;"*")),INDIRECT(U$2&amp;"!$B$1:$B$100")&amp;INDIRECT(U$2&amp;"!$E$1:$E$100")&amp;INDIRECT(U$2&amp;"!$G$1:$G$100")&amp;INDIRECT(U$2&amp;"!$F$1:$F$100"),0),MATCH($H24,INDIRECT(U$2&amp;"!$1:$1"),0)))),
"Not found")</f>
        <v>LOI_NG_PRN_Profile^^2.16.840.1.113883.9.88^ISO~LOI_NDBS_COMPONENT^^2.16.840.1.113883.9.5^ISO</v>
      </c>
      <c r="V24" s="16" t="str">
        <f t="shared" ca="1" si="1"/>
        <v>Match</v>
      </c>
    </row>
    <row r="25" spans="1:22" ht="15" customHeight="1" x14ac:dyDescent="0.25">
      <c r="A25" s="10">
        <v>24</v>
      </c>
      <c r="B25" s="41"/>
      <c r="C25" s="12"/>
      <c r="D25" s="12"/>
      <c r="E25" s="12" t="s">
        <v>74</v>
      </c>
      <c r="F25" s="12" t="s">
        <v>74</v>
      </c>
      <c r="G25" s="12"/>
      <c r="H25" s="12"/>
      <c r="I25" s="12"/>
      <c r="J25" s="12"/>
      <c r="K25" s="12"/>
      <c r="L25" s="12"/>
      <c r="M25" s="12" t="s">
        <v>74</v>
      </c>
      <c r="N25" s="12"/>
      <c r="O25" s="12"/>
      <c r="P25" s="12"/>
      <c r="Q25" s="12"/>
      <c r="R25" s="12"/>
      <c r="S25" s="12" t="s">
        <v>74</v>
      </c>
      <c r="T25" s="12" t="s">
        <v>74</v>
      </c>
      <c r="U25" s="12" t="s">
        <v>74</v>
      </c>
      <c r="V25" s="12" t="s">
        <v>74</v>
      </c>
    </row>
    <row r="26" spans="1:22" ht="15" customHeight="1" x14ac:dyDescent="0.25">
      <c r="A26" s="10">
        <v>25</v>
      </c>
      <c r="B26" s="41"/>
      <c r="E26" s="10" t="s">
        <v>74</v>
      </c>
      <c r="F26" s="10">
        <v>1</v>
      </c>
      <c r="G26" s="10" t="s">
        <v>74</v>
      </c>
      <c r="H26" s="10">
        <v>1</v>
      </c>
      <c r="L26" s="10" t="s">
        <v>1019</v>
      </c>
      <c r="M26" s="10" t="s">
        <v>1019</v>
      </c>
      <c r="N26" s="10" t="s">
        <v>1020</v>
      </c>
      <c r="O26" s="10" t="s">
        <v>328</v>
      </c>
      <c r="P26" s="10" t="s">
        <v>983</v>
      </c>
      <c r="R26" s="10" t="s">
        <v>1021</v>
      </c>
      <c r="S26" s="13">
        <v>1</v>
      </c>
      <c r="T26" s="14">
        <f>S26</f>
        <v>1</v>
      </c>
      <c r="U26" s="15">
        <f t="array" aca="1" ref="U26" ca="1">IFERROR(
IF(NOT(OR($G26="OBX",$G26="OBR")),INDEX(INDIRECT(U$2&amp;"!$A$1:$BJ$100"),MATCH("*"&amp;$G26&amp;"*",INDIRECT(U$2&amp;"!$B$1:$B$100"),0),MATCH($H26,INDIRECT(U$2&amp;"!$1:$1"),0)),
IF(OR($G26="OBX",$G26="OBR"),INDEX(INDIRECT(U$2&amp;"!$A$1:$BJ$100"),MATCH((("*"&amp;$G26&amp;"*")&amp;("*"&amp;$I26&amp;"*")&amp;("*"&amp;$J26&amp;"*")&amp;("*"&amp;$K26&amp;"*")),INDIRECT(U$2&amp;"!$B$1:$B$100")&amp;INDIRECT(U$2&amp;"!$E$1:$E$100")&amp;INDIRECT(U$2&amp;"!$G$1:$G$100")&amp;INDIRECT(U$2&amp;"!$F$1:$F$100"),0),MATCH($H26,INDIRECT(U$2&amp;"!$1:$1"),0)))),
"Not found")</f>
        <v>1</v>
      </c>
      <c r="V26" s="16" t="str">
        <f t="shared" ref="V26:V64" ca="1" si="2">IF(T26=U26,"Match","")</f>
        <v>Match</v>
      </c>
    </row>
    <row r="27" spans="1:22" ht="15" hidden="1" customHeight="1" x14ac:dyDescent="0.25">
      <c r="A27" s="10">
        <v>26</v>
      </c>
      <c r="B27" s="41" t="s">
        <v>639</v>
      </c>
      <c r="E27" s="10" t="s">
        <v>74</v>
      </c>
      <c r="F27" s="10">
        <v>2</v>
      </c>
      <c r="G27" s="10" t="s">
        <v>74</v>
      </c>
      <c r="H27" s="10">
        <v>2</v>
      </c>
      <c r="L27" s="10" t="s">
        <v>1022</v>
      </c>
      <c r="M27" s="10" t="s">
        <v>1022</v>
      </c>
      <c r="O27" s="10" t="s">
        <v>1015</v>
      </c>
      <c r="R27" s="10" t="s">
        <v>1016</v>
      </c>
      <c r="T27" s="14">
        <f>S27</f>
        <v>0</v>
      </c>
      <c r="U27" s="15">
        <f t="array" aca="1" ref="U27" ca="1">IFERROR(
IF(NOT(OR($G27="OBX",$G27="OBR")),INDEX(INDIRECT(U$2&amp;"!$A$1:$BJ$100"),MATCH("*"&amp;$G27&amp;"*",INDIRECT(U$2&amp;"!$B$1:$B$100"),0),MATCH($H27,INDIRECT(U$2&amp;"!$1:$1"),0)),
IF(OR($G27="OBX",$G27="OBR"),INDEX(INDIRECT(U$2&amp;"!$A$1:$BJ$100"),MATCH((("*"&amp;$G27&amp;"*")&amp;("*"&amp;$I27&amp;"*")&amp;("*"&amp;$J27&amp;"*")&amp;("*"&amp;$K27&amp;"*")),INDIRECT(U$2&amp;"!$B$1:$B$100")&amp;INDIRECT(U$2&amp;"!$E$1:$E$100")&amp;INDIRECT(U$2&amp;"!$G$1:$G$100")&amp;INDIRECT(U$2&amp;"!$F$1:$F$100"),0),MATCH($H27,INDIRECT(U$2&amp;"!$1:$1"),0)))),
"Not found")</f>
        <v>0</v>
      </c>
      <c r="V27" s="16" t="str">
        <f t="shared" ca="1" si="2"/>
        <v>Match</v>
      </c>
    </row>
    <row r="28" spans="1:22" ht="15" customHeight="1" x14ac:dyDescent="0.25">
      <c r="A28" s="10">
        <v>27</v>
      </c>
      <c r="B28" s="41"/>
      <c r="E28" s="10" t="s">
        <v>74</v>
      </c>
      <c r="F28" s="10">
        <v>3</v>
      </c>
      <c r="G28" s="10" t="s">
        <v>74</v>
      </c>
      <c r="H28" s="10">
        <v>3</v>
      </c>
      <c r="L28" s="10" t="s">
        <v>1023</v>
      </c>
      <c r="M28" s="10" t="s">
        <v>1023</v>
      </c>
      <c r="N28" s="10" t="s">
        <v>986</v>
      </c>
      <c r="O28" s="10" t="s">
        <v>328</v>
      </c>
      <c r="P28" s="10" t="s">
        <v>1013</v>
      </c>
      <c r="R28" s="10" t="s">
        <v>1024</v>
      </c>
      <c r="S28" s="13">
        <v>987654321</v>
      </c>
      <c r="T28" s="14" t="str">
        <f>IF(S28=0,"",(CONCATENATE(S28,'Summary Info'!D6)))</f>
        <v>987654321^^^HospitalSystem&amp;2.16.840.1.114222.XXX&amp;ISO</v>
      </c>
      <c r="U28" s="15" t="str">
        <f t="array" aca="1" ref="U28" ca="1">IFERROR(
IF(NOT(OR($G28="OBX",$G28="OBR")),INDEX(INDIRECT(U$2&amp;"!$A$1:$BJ$100"),MATCH("*"&amp;$G28&amp;"*",INDIRECT(U$2&amp;"!$B$1:$B$100"),0),MATCH($H28,INDIRECT(U$2&amp;"!$1:$1"),0)),
IF(OR($G28="OBX",$G28="OBR"),INDEX(INDIRECT(U$2&amp;"!$A$1:$BJ$100"),MATCH((("*"&amp;$G28&amp;"*")&amp;("*"&amp;$I28&amp;"*")&amp;("*"&amp;$J28&amp;"*")&amp;("*"&amp;$K28&amp;"*")),INDIRECT(U$2&amp;"!$B$1:$B$100")&amp;INDIRECT(U$2&amp;"!$E$1:$E$100")&amp;INDIRECT(U$2&amp;"!$G$1:$G$100")&amp;INDIRECT(U$2&amp;"!$F$1:$F$100"),0),MATCH($H28,INDIRECT(U$2&amp;"!$1:$1"),0)))),
"Not found")</f>
        <v>987654321^^^HospitalSystem&amp;2.16.840.1.114222.XXX&amp;ISO^MR^MR</v>
      </c>
      <c r="V28" s="16" t="str">
        <f t="shared" ca="1" si="2"/>
        <v/>
      </c>
    </row>
    <row r="29" spans="1:22" ht="15" hidden="1" customHeight="1" x14ac:dyDescent="0.25">
      <c r="A29" s="10">
        <v>28</v>
      </c>
      <c r="B29" s="41" t="s">
        <v>639</v>
      </c>
      <c r="E29" s="10" t="s">
        <v>74</v>
      </c>
      <c r="F29" s="10">
        <v>4</v>
      </c>
      <c r="G29" s="10" t="s">
        <v>74</v>
      </c>
      <c r="H29" s="10">
        <v>4</v>
      </c>
      <c r="L29" s="10" t="s">
        <v>1025</v>
      </c>
      <c r="M29" s="10" t="s">
        <v>1025</v>
      </c>
      <c r="O29" s="10" t="s">
        <v>1015</v>
      </c>
      <c r="R29" s="10" t="s">
        <v>1016</v>
      </c>
      <c r="T29" s="14">
        <f>S29</f>
        <v>0</v>
      </c>
      <c r="U29" s="15">
        <f t="array" aca="1" ref="U29" ca="1">IFERROR(
IF(NOT(OR($G29="OBX",$G29="OBR")),INDEX(INDIRECT(U$2&amp;"!$A$1:$BJ$100"),MATCH("*"&amp;$G29&amp;"*",INDIRECT(U$2&amp;"!$B$1:$B$100"),0),MATCH($H29,INDIRECT(U$2&amp;"!$1:$1"),0)),
IF(OR($G29="OBX",$G29="OBR"),INDEX(INDIRECT(U$2&amp;"!$A$1:$BJ$100"),MATCH((("*"&amp;$G29&amp;"*")&amp;("*"&amp;$I29&amp;"*")&amp;("*"&amp;$J29&amp;"*")&amp;("*"&amp;$K29&amp;"*")),INDIRECT(U$2&amp;"!$B$1:$B$100")&amp;INDIRECT(U$2&amp;"!$E$1:$E$100")&amp;INDIRECT(U$2&amp;"!$G$1:$G$100")&amp;INDIRECT(U$2&amp;"!$F$1:$F$100"),0),MATCH($H29,INDIRECT(U$2&amp;"!$1:$1"),0)))),
"Not found")</f>
        <v>0</v>
      </c>
      <c r="V29" s="16" t="str">
        <f t="shared" ca="1" si="2"/>
        <v>Match</v>
      </c>
    </row>
    <row r="30" spans="1:22" ht="15" customHeight="1" x14ac:dyDescent="0.25">
      <c r="A30" s="10">
        <v>29</v>
      </c>
      <c r="B30" s="41"/>
      <c r="E30" s="10" t="s">
        <v>74</v>
      </c>
      <c r="F30" s="10">
        <v>5</v>
      </c>
      <c r="G30" s="10" t="s">
        <v>74</v>
      </c>
      <c r="H30" s="10">
        <v>5</v>
      </c>
      <c r="L30" s="10" t="s">
        <v>1026</v>
      </c>
      <c r="M30" s="10" t="s">
        <v>1026</v>
      </c>
      <c r="N30" s="10" t="s">
        <v>986</v>
      </c>
      <c r="O30" s="10" t="s">
        <v>328</v>
      </c>
      <c r="P30" s="10" t="s">
        <v>983</v>
      </c>
      <c r="R30" s="10" t="s">
        <v>1027</v>
      </c>
      <c r="S30" s="18" t="s">
        <v>1512</v>
      </c>
      <c r="T30" s="17" t="str">
        <f>S30</f>
        <v>ONE^TESTCASE</v>
      </c>
      <c r="U30" s="15" t="str">
        <f t="array" aca="1" ref="U30" ca="1">IFERROR(
IF(NOT(OR($G30="OBX",$G30="OBR")),INDEX(INDIRECT(U$2&amp;"!$A$1:$BJ$100"),MATCH("*"&amp;$G30&amp;"*",INDIRECT(U$2&amp;"!$B$1:$B$100"),0),MATCH($H30,INDIRECT(U$2&amp;"!$1:$1"),0)),
IF(OR($G30="OBX",$G30="OBR"),INDEX(INDIRECT(U$2&amp;"!$A$1:$BJ$100"),MATCH((("*"&amp;$G30&amp;"*")&amp;("*"&amp;$I30&amp;"*")&amp;("*"&amp;$J30&amp;"*")&amp;("*"&amp;$K30&amp;"*")),INDIRECT(U$2&amp;"!$B$1:$B$100")&amp;INDIRECT(U$2&amp;"!$E$1:$E$100")&amp;INDIRECT(U$2&amp;"!$G$1:$G$100")&amp;INDIRECT(U$2&amp;"!$F$1:$F$100"),0),MATCH($H30,INDIRECT(U$2&amp;"!$1:$1"),0)))),
"Not found")</f>
        <v>ONE^TESTCASE</v>
      </c>
      <c r="V30" s="16" t="str">
        <f t="shared" ca="1" si="2"/>
        <v>Match</v>
      </c>
    </row>
    <row r="31" spans="1:22" ht="15" customHeight="1" x14ac:dyDescent="0.25">
      <c r="A31" s="10">
        <v>30</v>
      </c>
      <c r="B31" s="41"/>
      <c r="E31" s="10" t="s">
        <v>74</v>
      </c>
      <c r="F31" s="10">
        <v>6</v>
      </c>
      <c r="G31" s="10" t="s">
        <v>74</v>
      </c>
      <c r="H31" s="10">
        <v>6</v>
      </c>
      <c r="L31" s="10" t="s">
        <v>1028</v>
      </c>
      <c r="M31" s="10" t="s">
        <v>1028</v>
      </c>
      <c r="N31" s="10" t="s">
        <v>1029</v>
      </c>
      <c r="O31" s="10" t="s">
        <v>986</v>
      </c>
      <c r="P31" s="10" t="s">
        <v>987</v>
      </c>
      <c r="R31" s="10" t="s">
        <v>1030</v>
      </c>
      <c r="S31" s="15" t="s">
        <v>1513</v>
      </c>
      <c r="T31" s="14" t="str">
        <f>S31</f>
        <v>MOMMAIDENONE</v>
      </c>
      <c r="U31" s="15" t="str">
        <f t="array" aca="1" ref="U31" ca="1">IFERROR(
IF(NOT(OR($G31="OBX",$G31="OBR")),INDEX(INDIRECT(U$2&amp;"!$A$1:$BJ$100"),MATCH("*"&amp;$G31&amp;"*",INDIRECT(U$2&amp;"!$B$1:$B$100"),0),MATCH($H31,INDIRECT(U$2&amp;"!$1:$1"),0)),
IF(OR($G31="OBX",$G31="OBR"),INDEX(INDIRECT(U$2&amp;"!$A$1:$BJ$100"),MATCH((("*"&amp;$G31&amp;"*")&amp;("*"&amp;$I31&amp;"*")&amp;("*"&amp;$J31&amp;"*")&amp;("*"&amp;$K31&amp;"*")),INDIRECT(U$2&amp;"!$B$1:$B$100")&amp;INDIRECT(U$2&amp;"!$E$1:$E$100")&amp;INDIRECT(U$2&amp;"!$G$1:$G$100")&amp;INDIRECT(U$2&amp;"!$F$1:$F$100"),0),MATCH($H31,INDIRECT(U$2&amp;"!$1:$1"),0)))),
"Not found")</f>
        <v>MOMMAIDENONE</v>
      </c>
      <c r="V31" s="16" t="str">
        <f t="shared" ca="1" si="2"/>
        <v>Match</v>
      </c>
    </row>
    <row r="32" spans="1:22" ht="15" customHeight="1" x14ac:dyDescent="0.25">
      <c r="A32" s="10">
        <v>31</v>
      </c>
      <c r="B32" s="41"/>
      <c r="E32" s="10" t="s">
        <v>74</v>
      </c>
      <c r="F32" s="10">
        <v>7</v>
      </c>
      <c r="G32" s="10" t="s">
        <v>74</v>
      </c>
      <c r="H32" s="10">
        <v>7</v>
      </c>
      <c r="L32" s="10" t="s">
        <v>1031</v>
      </c>
      <c r="M32" s="10" t="s">
        <v>1031</v>
      </c>
      <c r="N32" s="10" t="s">
        <v>986</v>
      </c>
      <c r="O32" s="10" t="s">
        <v>328</v>
      </c>
      <c r="P32" s="10" t="s">
        <v>983</v>
      </c>
      <c r="R32" s="10" t="s">
        <v>1032</v>
      </c>
      <c r="S32" s="39">
        <v>42787.077777777777</v>
      </c>
      <c r="T32" s="17" t="str">
        <f>IF(S32=0,"",(CONCATENATE(TEXT(S32,"yyyymmddhhmm"),"-0",'Summary Info'!$C$10)))</f>
        <v>201702210152-0500</v>
      </c>
      <c r="U32" s="15" t="str">
        <f t="array" aca="1" ref="U32" ca="1">IFERROR(
IF(NOT(OR($G32="OBX",$G32="OBR")),INDEX(INDIRECT(U$2&amp;"!$A$1:$BJ$100"),MATCH("*"&amp;$G32&amp;"*",INDIRECT(U$2&amp;"!$B$1:$B$100"),0),MATCH($H32,INDIRECT(U$2&amp;"!$1:$1"),0)),
IF(OR($G32="OBX",$G32="OBR"),INDEX(INDIRECT(U$2&amp;"!$A$1:$BJ$100"),MATCH((("*"&amp;$G32&amp;"*")&amp;("*"&amp;$I32&amp;"*")&amp;("*"&amp;$J32&amp;"*")&amp;("*"&amp;$K32&amp;"*")),INDIRECT(U$2&amp;"!$B$1:$B$100")&amp;INDIRECT(U$2&amp;"!$E$1:$E$100")&amp;INDIRECT(U$2&amp;"!$G$1:$G$100")&amp;INDIRECT(U$2&amp;"!$F$1:$F$100"),0),MATCH($H32,INDIRECT(U$2&amp;"!$1:$1"),0)))),
"Not found")</f>
        <v>201702210152-0500</v>
      </c>
      <c r="V32" s="16" t="str">
        <f t="shared" ca="1" si="2"/>
        <v>Match</v>
      </c>
    </row>
    <row r="33" spans="1:22" ht="15" customHeight="1" x14ac:dyDescent="0.25">
      <c r="A33" s="10">
        <v>32</v>
      </c>
      <c r="B33" s="41"/>
      <c r="E33" s="10" t="s">
        <v>74</v>
      </c>
      <c r="F33" s="10">
        <v>8</v>
      </c>
      <c r="G33" s="10" t="s">
        <v>74</v>
      </c>
      <c r="H33" s="10">
        <v>8</v>
      </c>
      <c r="L33" s="10" t="s">
        <v>320</v>
      </c>
      <c r="M33" s="10" t="s">
        <v>320</v>
      </c>
      <c r="N33" s="10" t="s">
        <v>1033</v>
      </c>
      <c r="O33" s="10" t="s">
        <v>328</v>
      </c>
      <c r="P33" s="10" t="s">
        <v>983</v>
      </c>
      <c r="Q33" s="10" t="s">
        <v>321</v>
      </c>
      <c r="R33" s="10" t="s">
        <v>1034</v>
      </c>
      <c r="S33" s="18" t="s">
        <v>327</v>
      </c>
      <c r="T33" s="17" t="str">
        <f t="array" ref="T33">IFERROR(INDEX(Mappings!$L:$L,MATCH(S33&amp;$L33,Mappings!$J:$J&amp;Mappings!$D:$D,0)),"")</f>
        <v>F</v>
      </c>
      <c r="U33" s="15" t="str">
        <f t="array" aca="1" ref="U33" ca="1">IFERROR(
IF(NOT(OR($G33="OBX",$G33="OBR")),INDEX(INDIRECT(U$2&amp;"!$A$1:$BJ$100"),MATCH("*"&amp;$G33&amp;"*",INDIRECT(U$2&amp;"!$B$1:$B$100"),0),MATCH($H33,INDIRECT(U$2&amp;"!$1:$1"),0)),
IF(OR($G33="OBX",$G33="OBR"),INDEX(INDIRECT(U$2&amp;"!$A$1:$BJ$100"),MATCH((("*"&amp;$G33&amp;"*")&amp;("*"&amp;$I33&amp;"*")&amp;("*"&amp;$J33&amp;"*")&amp;("*"&amp;$K33&amp;"*")),INDIRECT(U$2&amp;"!$B$1:$B$100")&amp;INDIRECT(U$2&amp;"!$E$1:$E$100")&amp;INDIRECT(U$2&amp;"!$G$1:$G$100")&amp;INDIRECT(U$2&amp;"!$F$1:$F$100"),0),MATCH($H33,INDIRECT(U$2&amp;"!$1:$1"),0)))),
"Not found")</f>
        <v>F</v>
      </c>
      <c r="V33" s="16" t="str">
        <f t="shared" ca="1" si="2"/>
        <v>Match</v>
      </c>
    </row>
    <row r="34" spans="1:22" ht="15" hidden="1" customHeight="1" x14ac:dyDescent="0.25">
      <c r="A34" s="10">
        <v>33</v>
      </c>
      <c r="B34" s="41" t="s">
        <v>639</v>
      </c>
      <c r="E34" s="10" t="s">
        <v>74</v>
      </c>
      <c r="F34" s="10">
        <v>9</v>
      </c>
      <c r="G34" s="10" t="s">
        <v>74</v>
      </c>
      <c r="H34" s="10">
        <v>9</v>
      </c>
      <c r="L34" s="10" t="s">
        <v>1035</v>
      </c>
      <c r="M34" s="10" t="s">
        <v>1035</v>
      </c>
      <c r="O34" s="10" t="s">
        <v>1015</v>
      </c>
      <c r="R34" s="10" t="s">
        <v>1016</v>
      </c>
      <c r="T34" s="14">
        <f>S34</f>
        <v>0</v>
      </c>
      <c r="U34" s="15">
        <f t="array" aca="1" ref="U34" ca="1">IFERROR(
IF(NOT(OR($G34="OBX",$G34="OBR")),INDEX(INDIRECT(U$2&amp;"!$A$1:$BJ$100"),MATCH("*"&amp;$G34&amp;"*",INDIRECT(U$2&amp;"!$B$1:$B$100"),0),MATCH($H34,INDIRECT(U$2&amp;"!$1:$1"),0)),
IF(OR($G34="OBX",$G34="OBR"),INDEX(INDIRECT(U$2&amp;"!$A$1:$BJ$100"),MATCH((("*"&amp;$G34&amp;"*")&amp;("*"&amp;$I34&amp;"*")&amp;("*"&amp;$J34&amp;"*")&amp;("*"&amp;$K34&amp;"*")),INDIRECT(U$2&amp;"!$B$1:$B$100")&amp;INDIRECT(U$2&amp;"!$E$1:$E$100")&amp;INDIRECT(U$2&amp;"!$G$1:$G$100")&amp;INDIRECT(U$2&amp;"!$F$1:$F$100"),0),MATCH($H34,INDIRECT(U$2&amp;"!$1:$1"),0)))),
"Not found")</f>
        <v>0</v>
      </c>
      <c r="V34" s="16" t="str">
        <f t="shared" ca="1" si="2"/>
        <v>Match</v>
      </c>
    </row>
    <row r="35" spans="1:22" ht="15" customHeight="1" x14ac:dyDescent="0.25">
      <c r="A35" s="10">
        <v>34</v>
      </c>
      <c r="B35" s="41"/>
      <c r="E35" s="10" t="s">
        <v>74</v>
      </c>
      <c r="F35" s="10">
        <v>10</v>
      </c>
      <c r="G35" s="10" t="s">
        <v>74</v>
      </c>
      <c r="H35" s="10">
        <v>10</v>
      </c>
      <c r="L35" s="10" t="s">
        <v>351</v>
      </c>
      <c r="M35" s="10" t="s">
        <v>351</v>
      </c>
      <c r="N35" s="10" t="s">
        <v>1017</v>
      </c>
      <c r="O35" s="10" t="s">
        <v>553</v>
      </c>
      <c r="P35" s="10" t="s">
        <v>1036</v>
      </c>
      <c r="Q35" s="10" t="s">
        <v>352</v>
      </c>
      <c r="R35" s="10" t="s">
        <v>1037</v>
      </c>
      <c r="S35" s="18" t="s">
        <v>364</v>
      </c>
      <c r="T35" s="17" t="str">
        <f t="array" ref="T35">IFERROR(INDEX(Mappings!$L:$L,MATCH(S35&amp;$L35,Mappings!$J:$J&amp;Mappings!$D:$D,0)),"")</f>
        <v>2106-3^White^HL70005</v>
      </c>
      <c r="U35" s="15" t="str">
        <f t="array" aca="1" ref="U35" ca="1">IFERROR(
IF(NOT(OR($G35="OBX",$G35="OBR")),INDEX(INDIRECT(U$2&amp;"!$A$1:$BJ$100"),MATCH("*"&amp;$G35&amp;"*",INDIRECT(U$2&amp;"!$B$1:$B$100"),0),MATCH($H35,INDIRECT(U$2&amp;"!$1:$1"),0)),
IF(OR($G35="OBX",$G35="OBR"),INDEX(INDIRECT(U$2&amp;"!$A$1:$BJ$100"),MATCH((("*"&amp;$G35&amp;"*")&amp;("*"&amp;$I35&amp;"*")&amp;("*"&amp;$J35&amp;"*")&amp;("*"&amp;$K35&amp;"*")),INDIRECT(U$2&amp;"!$B$1:$B$100")&amp;INDIRECT(U$2&amp;"!$E$1:$E$100")&amp;INDIRECT(U$2&amp;"!$G$1:$G$100")&amp;INDIRECT(U$2&amp;"!$F$1:$F$100"),0),MATCH($H35,INDIRECT(U$2&amp;"!$1:$1"),0)))),
"Not found")</f>
        <v>2106-3^White^HL70005</v>
      </c>
      <c r="V35" s="16" t="str">
        <f t="shared" ca="1" si="2"/>
        <v>Match</v>
      </c>
    </row>
    <row r="36" spans="1:22" ht="15" customHeight="1" x14ac:dyDescent="0.25">
      <c r="A36" s="10">
        <v>35</v>
      </c>
      <c r="B36" s="41"/>
      <c r="E36" s="10" t="s">
        <v>74</v>
      </c>
      <c r="F36" s="10">
        <v>11</v>
      </c>
      <c r="G36" s="10" t="s">
        <v>74</v>
      </c>
      <c r="H36" s="10">
        <v>11</v>
      </c>
      <c r="L36" s="10" t="s">
        <v>1038</v>
      </c>
      <c r="M36" s="10" t="s">
        <v>1038</v>
      </c>
      <c r="N36" s="10" t="s">
        <v>1039</v>
      </c>
      <c r="O36" s="10" t="s">
        <v>1040</v>
      </c>
      <c r="P36" s="10" t="s">
        <v>1036</v>
      </c>
      <c r="R36" s="10" t="s">
        <v>1041</v>
      </c>
      <c r="S36" s="13" t="s">
        <v>1516</v>
      </c>
      <c r="T36" s="14" t="str">
        <f>S36</f>
        <v>1776 Main Street^^Richmond^VA^23219</v>
      </c>
      <c r="U36" s="15" t="str">
        <f t="array" aca="1" ref="U36" ca="1">IFERROR(
IF(NOT(OR($G36="OBX",$G36="OBR")),INDEX(INDIRECT(U$2&amp;"!$A$1:$BJ$100"),MATCH("*"&amp;$G36&amp;"*",INDIRECT(U$2&amp;"!$B$1:$B$100"),0),MATCH($H36,INDIRECT(U$2&amp;"!$1:$1"),0)),
IF(OR($G36="OBX",$G36="OBR"),INDEX(INDIRECT(U$2&amp;"!$A$1:$BJ$100"),MATCH((("*"&amp;$G36&amp;"*")&amp;("*"&amp;$I36&amp;"*")&amp;("*"&amp;$J36&amp;"*")&amp;("*"&amp;$K36&amp;"*")),INDIRECT(U$2&amp;"!$B$1:$B$100")&amp;INDIRECT(U$2&amp;"!$E$1:$E$100")&amp;INDIRECT(U$2&amp;"!$G$1:$G$100")&amp;INDIRECT(U$2&amp;"!$F$1:$F$100"),0),MATCH($H36,INDIRECT(U$2&amp;"!$1:$1"),0)))),
"Not found")</f>
        <v>1776 Main Street^^Richmond^VA^23219</v>
      </c>
      <c r="V36" s="16" t="str">
        <f t="shared" ca="1" si="2"/>
        <v>Match</v>
      </c>
    </row>
    <row r="37" spans="1:22" ht="15" hidden="1" customHeight="1" x14ac:dyDescent="0.25">
      <c r="A37" s="10">
        <v>36</v>
      </c>
      <c r="B37" s="41" t="s">
        <v>639</v>
      </c>
      <c r="E37" s="10" t="s">
        <v>74</v>
      </c>
      <c r="F37" s="10">
        <v>12</v>
      </c>
      <c r="G37" s="10" t="s">
        <v>74</v>
      </c>
      <c r="H37" s="10">
        <v>12</v>
      </c>
      <c r="L37" s="10" t="s">
        <v>1042</v>
      </c>
      <c r="M37" s="10" t="s">
        <v>1042</v>
      </c>
      <c r="O37" s="10" t="s">
        <v>1015</v>
      </c>
      <c r="R37" s="10" t="s">
        <v>1016</v>
      </c>
      <c r="U37" s="15">
        <f t="array" aca="1" ref="U37" ca="1">IFERROR(
IF(NOT(OR($G37="OBX",$G37="OBR")),INDEX(INDIRECT(U$2&amp;"!$A$1:$BJ$100"),MATCH("*"&amp;$G37&amp;"*",INDIRECT(U$2&amp;"!$B$1:$B$100"),0),MATCH($H37,INDIRECT(U$2&amp;"!$1:$1"),0)),
IF(OR($G37="OBX",$G37="OBR"),INDEX(INDIRECT(U$2&amp;"!$A$1:$BJ$100"),MATCH((("*"&amp;$G37&amp;"*")&amp;("*"&amp;$I37&amp;"*")&amp;("*"&amp;$J37&amp;"*")&amp;("*"&amp;$K37&amp;"*")),INDIRECT(U$2&amp;"!$B$1:$B$100")&amp;INDIRECT(U$2&amp;"!$E$1:$E$100")&amp;INDIRECT(U$2&amp;"!$G$1:$G$100")&amp;INDIRECT(U$2&amp;"!$F$1:$F$100"),0),MATCH($H37,INDIRECT(U$2&amp;"!$1:$1"),0)))),
"Not found")</f>
        <v>0</v>
      </c>
      <c r="V37" s="16" t="str">
        <f t="shared" ca="1" si="2"/>
        <v>Match</v>
      </c>
    </row>
    <row r="38" spans="1:22" ht="15" customHeight="1" x14ac:dyDescent="0.25">
      <c r="A38" s="10">
        <v>37</v>
      </c>
      <c r="B38" s="41"/>
      <c r="E38" s="10" t="s">
        <v>74</v>
      </c>
      <c r="F38" s="10">
        <v>13</v>
      </c>
      <c r="G38" s="10" t="s">
        <v>74</v>
      </c>
      <c r="H38" s="10">
        <v>13</v>
      </c>
      <c r="L38" s="10" t="s">
        <v>1043</v>
      </c>
      <c r="M38" s="10" t="s">
        <v>1043</v>
      </c>
      <c r="N38" s="10" t="s">
        <v>986</v>
      </c>
      <c r="O38" s="10" t="s">
        <v>986</v>
      </c>
      <c r="P38" s="10" t="s">
        <v>1036</v>
      </c>
      <c r="R38" s="10" t="s">
        <v>1044</v>
      </c>
      <c r="S38" s="42">
        <v>8045693861</v>
      </c>
      <c r="T38" s="14" t="str">
        <f>IF(S38=0,"",(CONCATENATE("^^^^^",LEFT(S38,3),"^",RIGHT(S38,7))))</f>
        <v>^^^^^804^5693861</v>
      </c>
      <c r="U38" s="15" t="str">
        <f t="array" aca="1" ref="U38" ca="1">IFERROR(
IF(NOT(OR($G38="OBX",$G38="OBR")),INDEX(INDIRECT(U$2&amp;"!$A$1:$BJ$100"),MATCH("*"&amp;$G38&amp;"*",INDIRECT(U$2&amp;"!$B$1:$B$100"),0),MATCH($H38,INDIRECT(U$2&amp;"!$1:$1"),0)),
IF(OR($G38="OBX",$G38="OBR"),INDEX(INDIRECT(U$2&amp;"!$A$1:$BJ$100"),MATCH((("*"&amp;$G38&amp;"*")&amp;("*"&amp;$I38&amp;"*")&amp;("*"&amp;$J38&amp;"*")&amp;("*"&amp;$K38&amp;"*")),INDIRECT(U$2&amp;"!$B$1:$B$100")&amp;INDIRECT(U$2&amp;"!$E$1:$E$100")&amp;INDIRECT(U$2&amp;"!$G$1:$G$100")&amp;INDIRECT(U$2&amp;"!$F$1:$F$100"),0),MATCH($H38,INDIRECT(U$2&amp;"!$1:$1"),0)))),
"Not found")</f>
        <v>^^^^^804^5693861</v>
      </c>
      <c r="V38" s="16" t="str">
        <f t="shared" ca="1" si="2"/>
        <v>Match</v>
      </c>
    </row>
    <row r="39" spans="1:22" ht="15" hidden="1" customHeight="1" x14ac:dyDescent="0.25">
      <c r="A39" s="10">
        <v>38</v>
      </c>
      <c r="B39" s="41" t="s">
        <v>639</v>
      </c>
      <c r="E39" s="10" t="s">
        <v>74</v>
      </c>
      <c r="F39" s="10">
        <v>14</v>
      </c>
      <c r="G39" s="10" t="s">
        <v>74</v>
      </c>
      <c r="H39" s="10">
        <v>14</v>
      </c>
      <c r="L39" s="10" t="s">
        <v>1045</v>
      </c>
      <c r="M39" s="10" t="s">
        <v>1045</v>
      </c>
      <c r="N39" s="10" t="s">
        <v>1046</v>
      </c>
      <c r="O39" s="10" t="s">
        <v>986</v>
      </c>
      <c r="P39" s="10" t="s">
        <v>1036</v>
      </c>
      <c r="R39" s="10" t="s">
        <v>1047</v>
      </c>
      <c r="U39" s="15">
        <f t="array" aca="1" ref="U39" ca="1">IFERROR(
IF(NOT(OR($G39="OBX",$G39="OBR")),INDEX(INDIRECT(U$2&amp;"!$A$1:$BJ$100"),MATCH("*"&amp;$G39&amp;"*",INDIRECT(U$2&amp;"!$B$1:$B$100"),0),MATCH($H39,INDIRECT(U$2&amp;"!$1:$1"),0)),
IF(OR($G39="OBX",$G39="OBR"),INDEX(INDIRECT(U$2&amp;"!$A$1:$BJ$100"),MATCH((("*"&amp;$G39&amp;"*")&amp;("*"&amp;$I39&amp;"*")&amp;("*"&amp;$J39&amp;"*")&amp;("*"&amp;$K39&amp;"*")),INDIRECT(U$2&amp;"!$B$1:$B$100")&amp;INDIRECT(U$2&amp;"!$E$1:$E$100")&amp;INDIRECT(U$2&amp;"!$G$1:$G$100")&amp;INDIRECT(U$2&amp;"!$F$1:$F$100"),0),MATCH($H39,INDIRECT(U$2&amp;"!$1:$1"),0)))),
"Not found")</f>
        <v>0</v>
      </c>
      <c r="V39" s="16" t="str">
        <f t="shared" ca="1" si="2"/>
        <v>Match</v>
      </c>
    </row>
    <row r="40" spans="1:22" ht="15" hidden="1" customHeight="1" x14ac:dyDescent="0.25">
      <c r="A40" s="10">
        <v>39</v>
      </c>
      <c r="B40" s="41" t="s">
        <v>639</v>
      </c>
      <c r="E40" s="10" t="s">
        <v>74</v>
      </c>
      <c r="F40" s="10">
        <v>15</v>
      </c>
      <c r="G40" s="10" t="s">
        <v>74</v>
      </c>
      <c r="H40" s="10">
        <v>15</v>
      </c>
      <c r="L40" s="10" t="s">
        <v>1048</v>
      </c>
      <c r="M40" s="10" t="s">
        <v>1048</v>
      </c>
      <c r="O40" s="10" t="s">
        <v>986</v>
      </c>
      <c r="R40" s="10" t="s">
        <v>1003</v>
      </c>
      <c r="U40" s="15">
        <f t="array" aca="1" ref="U40" ca="1">IFERROR(
IF(NOT(OR($G40="OBX",$G40="OBR")),INDEX(INDIRECT(U$2&amp;"!$A$1:$BJ$100"),MATCH("*"&amp;$G40&amp;"*",INDIRECT(U$2&amp;"!$B$1:$B$100"),0),MATCH($H40,INDIRECT(U$2&amp;"!$1:$1"),0)),
IF(OR($G40="OBX",$G40="OBR"),INDEX(INDIRECT(U$2&amp;"!$A$1:$BJ$100"),MATCH((("*"&amp;$G40&amp;"*")&amp;("*"&amp;$I40&amp;"*")&amp;("*"&amp;$J40&amp;"*")&amp;("*"&amp;$K40&amp;"*")),INDIRECT(U$2&amp;"!$B$1:$B$100")&amp;INDIRECT(U$2&amp;"!$E$1:$E$100")&amp;INDIRECT(U$2&amp;"!$G$1:$G$100")&amp;INDIRECT(U$2&amp;"!$F$1:$F$100"),0),MATCH($H40,INDIRECT(U$2&amp;"!$1:$1"),0)))),
"Not found")</f>
        <v>0</v>
      </c>
      <c r="V40" s="16" t="str">
        <f t="shared" ca="1" si="2"/>
        <v>Match</v>
      </c>
    </row>
    <row r="41" spans="1:22" ht="15" hidden="1" customHeight="1" x14ac:dyDescent="0.25">
      <c r="A41" s="10">
        <v>40</v>
      </c>
      <c r="B41" s="41" t="s">
        <v>639</v>
      </c>
      <c r="E41" s="10" t="s">
        <v>74</v>
      </c>
      <c r="F41" s="10">
        <v>16</v>
      </c>
      <c r="G41" s="10" t="s">
        <v>74</v>
      </c>
      <c r="H41" s="10">
        <v>16</v>
      </c>
      <c r="L41" s="10" t="s">
        <v>1049</v>
      </c>
      <c r="M41" s="10" t="s">
        <v>1049</v>
      </c>
      <c r="O41" s="10" t="s">
        <v>986</v>
      </c>
      <c r="R41" s="10" t="s">
        <v>1003</v>
      </c>
      <c r="U41" s="15">
        <f t="array" aca="1" ref="U41" ca="1">IFERROR(
IF(NOT(OR($G41="OBX",$G41="OBR")),INDEX(INDIRECT(U$2&amp;"!$A$1:$BJ$100"),MATCH("*"&amp;$G41&amp;"*",INDIRECT(U$2&amp;"!$B$1:$B$100"),0),MATCH($H41,INDIRECT(U$2&amp;"!$1:$1"),0)),
IF(OR($G41="OBX",$G41="OBR"),INDEX(INDIRECT(U$2&amp;"!$A$1:$BJ$100"),MATCH((("*"&amp;$G41&amp;"*")&amp;("*"&amp;$I41&amp;"*")&amp;("*"&amp;$J41&amp;"*")&amp;("*"&amp;$K41&amp;"*")),INDIRECT(U$2&amp;"!$B$1:$B$100")&amp;INDIRECT(U$2&amp;"!$E$1:$E$100")&amp;INDIRECT(U$2&amp;"!$G$1:$G$100")&amp;INDIRECT(U$2&amp;"!$F$1:$F$100"),0),MATCH($H41,INDIRECT(U$2&amp;"!$1:$1"),0)))),
"Not found")</f>
        <v>0</v>
      </c>
      <c r="V41" s="16" t="str">
        <f t="shared" ca="1" si="2"/>
        <v>Match</v>
      </c>
    </row>
    <row r="42" spans="1:22" ht="15" hidden="1" customHeight="1" x14ac:dyDescent="0.25">
      <c r="A42" s="10">
        <v>41</v>
      </c>
      <c r="B42" s="41" t="s">
        <v>639</v>
      </c>
      <c r="E42" s="10" t="s">
        <v>74</v>
      </c>
      <c r="F42" s="10">
        <v>17</v>
      </c>
      <c r="G42" s="10" t="s">
        <v>74</v>
      </c>
      <c r="H42" s="10">
        <v>17</v>
      </c>
      <c r="L42" s="10" t="s">
        <v>1050</v>
      </c>
      <c r="M42" s="10" t="s">
        <v>1050</v>
      </c>
      <c r="O42" s="10" t="s">
        <v>986</v>
      </c>
      <c r="R42" s="10" t="s">
        <v>1003</v>
      </c>
      <c r="U42" s="15">
        <f t="array" aca="1" ref="U42" ca="1">IFERROR(
IF(NOT(OR($G42="OBX",$G42="OBR")),INDEX(INDIRECT(U$2&amp;"!$A$1:$BJ$100"),MATCH("*"&amp;$G42&amp;"*",INDIRECT(U$2&amp;"!$B$1:$B$100"),0),MATCH($H42,INDIRECT(U$2&amp;"!$1:$1"),0)),
IF(OR($G42="OBX",$G42="OBR"),INDEX(INDIRECT(U$2&amp;"!$A$1:$BJ$100"),MATCH((("*"&amp;$G42&amp;"*")&amp;("*"&amp;$I42&amp;"*")&amp;("*"&amp;$J42&amp;"*")&amp;("*"&amp;$K42&amp;"*")),INDIRECT(U$2&amp;"!$B$1:$B$100")&amp;INDIRECT(U$2&amp;"!$E$1:$E$100")&amp;INDIRECT(U$2&amp;"!$G$1:$G$100")&amp;INDIRECT(U$2&amp;"!$F$1:$F$100"),0),MATCH($H42,INDIRECT(U$2&amp;"!$1:$1"),0)))),
"Not found")</f>
        <v>0</v>
      </c>
      <c r="V42" s="16" t="str">
        <f t="shared" ca="1" si="2"/>
        <v>Match</v>
      </c>
    </row>
    <row r="43" spans="1:22" ht="15" hidden="1" customHeight="1" x14ac:dyDescent="0.25">
      <c r="A43" s="10">
        <v>42</v>
      </c>
      <c r="B43" s="41" t="s">
        <v>639</v>
      </c>
      <c r="E43" s="10" t="s">
        <v>74</v>
      </c>
      <c r="F43" s="10">
        <v>18</v>
      </c>
      <c r="G43" s="10" t="s">
        <v>74</v>
      </c>
      <c r="H43" s="10">
        <v>18</v>
      </c>
      <c r="L43" s="10" t="s">
        <v>1051</v>
      </c>
      <c r="M43" s="10" t="s">
        <v>1051</v>
      </c>
      <c r="O43" s="10" t="s">
        <v>986</v>
      </c>
      <c r="R43" s="10" t="s">
        <v>1003</v>
      </c>
      <c r="U43" s="15">
        <f t="array" aca="1" ref="U43" ca="1">IFERROR(
IF(NOT(OR($G43="OBX",$G43="OBR")),INDEX(INDIRECT(U$2&amp;"!$A$1:$BJ$100"),MATCH("*"&amp;$G43&amp;"*",INDIRECT(U$2&amp;"!$B$1:$B$100"),0),MATCH($H43,INDIRECT(U$2&amp;"!$1:$1"),0)),
IF(OR($G43="OBX",$G43="OBR"),INDEX(INDIRECT(U$2&amp;"!$A$1:$BJ$100"),MATCH((("*"&amp;$G43&amp;"*")&amp;("*"&amp;$I43&amp;"*")&amp;("*"&amp;$J43&amp;"*")&amp;("*"&amp;$K43&amp;"*")),INDIRECT(U$2&amp;"!$B$1:$B$100")&amp;INDIRECT(U$2&amp;"!$E$1:$E$100")&amp;INDIRECT(U$2&amp;"!$G$1:$G$100")&amp;INDIRECT(U$2&amp;"!$F$1:$F$100"),0),MATCH($H43,INDIRECT(U$2&amp;"!$1:$1"),0)))),
"Not found")</f>
        <v>0</v>
      </c>
      <c r="V43" s="16" t="str">
        <f t="shared" ca="1" si="2"/>
        <v>Match</v>
      </c>
    </row>
    <row r="44" spans="1:22" ht="15" hidden="1" customHeight="1" x14ac:dyDescent="0.25">
      <c r="A44" s="10">
        <v>43</v>
      </c>
      <c r="B44" s="41" t="s">
        <v>639</v>
      </c>
      <c r="E44" s="10" t="s">
        <v>74</v>
      </c>
      <c r="F44" s="10">
        <v>19</v>
      </c>
      <c r="G44" s="10" t="s">
        <v>74</v>
      </c>
      <c r="H44" s="10">
        <v>19</v>
      </c>
      <c r="L44" s="10" t="s">
        <v>1052</v>
      </c>
      <c r="M44" s="10" t="s">
        <v>1052</v>
      </c>
      <c r="O44" s="10" t="s">
        <v>1015</v>
      </c>
      <c r="R44" s="10" t="s">
        <v>1016</v>
      </c>
      <c r="U44" s="15">
        <f t="array" aca="1" ref="U44" ca="1">IFERROR(
IF(NOT(OR($G44="OBX",$G44="OBR")),INDEX(INDIRECT(U$2&amp;"!$A$1:$BJ$100"),MATCH("*"&amp;$G44&amp;"*",INDIRECT(U$2&amp;"!$B$1:$B$100"),0),MATCH($H44,INDIRECT(U$2&amp;"!$1:$1"),0)),
IF(OR($G44="OBX",$G44="OBR"),INDEX(INDIRECT(U$2&amp;"!$A$1:$BJ$100"),MATCH((("*"&amp;$G44&amp;"*")&amp;("*"&amp;$I44&amp;"*")&amp;("*"&amp;$J44&amp;"*")&amp;("*"&amp;$K44&amp;"*")),INDIRECT(U$2&amp;"!$B$1:$B$100")&amp;INDIRECT(U$2&amp;"!$E$1:$E$100")&amp;INDIRECT(U$2&amp;"!$G$1:$G$100")&amp;INDIRECT(U$2&amp;"!$F$1:$F$100"),0),MATCH($H44,INDIRECT(U$2&amp;"!$1:$1"),0)))),
"Not found")</f>
        <v>0</v>
      </c>
      <c r="V44" s="16" t="str">
        <f t="shared" ca="1" si="2"/>
        <v>Match</v>
      </c>
    </row>
    <row r="45" spans="1:22" ht="15" hidden="1" customHeight="1" x14ac:dyDescent="0.25">
      <c r="A45" s="10">
        <v>44</v>
      </c>
      <c r="B45" s="41" t="s">
        <v>639</v>
      </c>
      <c r="E45" s="10" t="s">
        <v>74</v>
      </c>
      <c r="F45" s="10">
        <v>20</v>
      </c>
      <c r="G45" s="10" t="s">
        <v>74</v>
      </c>
      <c r="H45" s="10">
        <v>20</v>
      </c>
      <c r="L45" s="10" t="s">
        <v>1053</v>
      </c>
      <c r="M45" s="10" t="s">
        <v>1053</v>
      </c>
      <c r="O45" s="10" t="s">
        <v>1015</v>
      </c>
      <c r="R45" s="10" t="s">
        <v>1016</v>
      </c>
      <c r="U45" s="15">
        <f t="array" aca="1" ref="U45" ca="1">IFERROR(
IF(NOT(OR($G45="OBX",$G45="OBR")),INDEX(INDIRECT(U$2&amp;"!$A$1:$BJ$100"),MATCH("*"&amp;$G45&amp;"*",INDIRECT(U$2&amp;"!$B$1:$B$100"),0),MATCH($H45,INDIRECT(U$2&amp;"!$1:$1"),0)),
IF(OR($G45="OBX",$G45="OBR"),INDEX(INDIRECT(U$2&amp;"!$A$1:$BJ$100"),MATCH((("*"&amp;$G45&amp;"*")&amp;("*"&amp;$I45&amp;"*")&amp;("*"&amp;$J45&amp;"*")&amp;("*"&amp;$K45&amp;"*")),INDIRECT(U$2&amp;"!$B$1:$B$100")&amp;INDIRECT(U$2&amp;"!$E$1:$E$100")&amp;INDIRECT(U$2&amp;"!$G$1:$G$100")&amp;INDIRECT(U$2&amp;"!$F$1:$F$100"),0),MATCH($H45,INDIRECT(U$2&amp;"!$1:$1"),0)))),
"Not found")</f>
        <v>0</v>
      </c>
      <c r="V45" s="16" t="str">
        <f t="shared" ca="1" si="2"/>
        <v>Match</v>
      </c>
    </row>
    <row r="46" spans="1:22" ht="15" hidden="1" customHeight="1" x14ac:dyDescent="0.25">
      <c r="A46" s="10">
        <v>45</v>
      </c>
      <c r="B46" s="41" t="s">
        <v>639</v>
      </c>
      <c r="E46" s="10" t="s">
        <v>74</v>
      </c>
      <c r="F46" s="10">
        <v>21</v>
      </c>
      <c r="G46" s="10" t="s">
        <v>74</v>
      </c>
      <c r="H46" s="10">
        <v>21</v>
      </c>
      <c r="L46" s="10" t="s">
        <v>1054</v>
      </c>
      <c r="M46" s="10" t="s">
        <v>1054</v>
      </c>
      <c r="O46" s="10" t="s">
        <v>331</v>
      </c>
      <c r="U46" s="15">
        <f t="array" aca="1" ref="U46" ca="1">IFERROR(
IF(NOT(OR($G46="OBX",$G46="OBR")),INDEX(INDIRECT(U$2&amp;"!$A$1:$BJ$100"),MATCH("*"&amp;$G46&amp;"*",INDIRECT(U$2&amp;"!$B$1:$B$100"),0),MATCH($H46,INDIRECT(U$2&amp;"!$1:$1"),0)),
IF(OR($G46="OBX",$G46="OBR"),INDEX(INDIRECT(U$2&amp;"!$A$1:$BJ$100"),MATCH((("*"&amp;$G46&amp;"*")&amp;("*"&amp;$I46&amp;"*")&amp;("*"&amp;$J46&amp;"*")&amp;("*"&amp;$K46&amp;"*")),INDIRECT(U$2&amp;"!$B$1:$B$100")&amp;INDIRECT(U$2&amp;"!$E$1:$E$100")&amp;INDIRECT(U$2&amp;"!$G$1:$G$100")&amp;INDIRECT(U$2&amp;"!$F$1:$F$100"),0),MATCH($H46,INDIRECT(U$2&amp;"!$1:$1"),0)))),
"Not found")</f>
        <v>0</v>
      </c>
      <c r="V46" s="16" t="str">
        <f t="shared" ca="1" si="2"/>
        <v>Match</v>
      </c>
    </row>
    <row r="47" spans="1:22" ht="15" customHeight="1" x14ac:dyDescent="0.25">
      <c r="A47" s="10">
        <v>46</v>
      </c>
      <c r="B47" s="41"/>
      <c r="E47" s="10" t="s">
        <v>74</v>
      </c>
      <c r="F47" s="10">
        <v>22</v>
      </c>
      <c r="G47" s="10" t="s">
        <v>74</v>
      </c>
      <c r="H47" s="10">
        <v>22</v>
      </c>
      <c r="L47" s="10" t="s">
        <v>654</v>
      </c>
      <c r="M47" s="10" t="s">
        <v>654</v>
      </c>
      <c r="N47" s="10" t="s">
        <v>1017</v>
      </c>
      <c r="O47" s="10" t="s">
        <v>553</v>
      </c>
      <c r="P47" s="10" t="s">
        <v>987</v>
      </c>
      <c r="Q47" s="10" t="s">
        <v>655</v>
      </c>
      <c r="R47" s="10" t="s">
        <v>1055</v>
      </c>
      <c r="S47" s="18" t="s">
        <v>659</v>
      </c>
      <c r="T47" s="17" t="str">
        <f t="array" ref="T47">IFERROR(INDEX(Mappings!$L:$L,MATCH(S47&amp;$L47,Mappings!$J:$J&amp;Mappings!$D:$D,0)),"")</f>
        <v>N^Not Hispanic or Latino^HL70189</v>
      </c>
      <c r="U47" s="15" t="str">
        <f t="array" aca="1" ref="U47" ca="1">IFERROR(
IF(NOT(OR($G47="OBX",$G47="OBR")),INDEX(INDIRECT(U$2&amp;"!$A$1:$BJ$100"),MATCH("*"&amp;$G47&amp;"*",INDIRECT(U$2&amp;"!$B$1:$B$100"),0),MATCH($H47,INDIRECT(U$2&amp;"!$1:$1"),0)),
IF(OR($G47="OBX",$G47="OBR"),INDEX(INDIRECT(U$2&amp;"!$A$1:$BJ$100"),MATCH((("*"&amp;$G47&amp;"*")&amp;("*"&amp;$I47&amp;"*")&amp;("*"&amp;$J47&amp;"*")&amp;("*"&amp;$K47&amp;"*")),INDIRECT(U$2&amp;"!$B$1:$B$100")&amp;INDIRECT(U$2&amp;"!$E$1:$E$100")&amp;INDIRECT(U$2&amp;"!$G$1:$G$100")&amp;INDIRECT(U$2&amp;"!$F$1:$F$100"),0),MATCH($H47,INDIRECT(U$2&amp;"!$1:$1"),0)))),
"Not found")</f>
        <v>N^Not Hispanic or Latino^HL70189</v>
      </c>
      <c r="V47" s="16" t="str">
        <f t="shared" ca="1" si="2"/>
        <v>Match</v>
      </c>
    </row>
    <row r="48" spans="1:22" ht="15" hidden="1" customHeight="1" x14ac:dyDescent="0.25">
      <c r="A48" s="10">
        <v>47</v>
      </c>
      <c r="B48" s="41" t="s">
        <v>639</v>
      </c>
      <c r="E48" s="10" t="s">
        <v>74</v>
      </c>
      <c r="F48" s="10">
        <v>23</v>
      </c>
      <c r="G48" s="10" t="s">
        <v>74</v>
      </c>
      <c r="H48" s="10">
        <v>23</v>
      </c>
      <c r="L48" s="10" t="s">
        <v>1056</v>
      </c>
      <c r="M48" s="10" t="s">
        <v>1056</v>
      </c>
      <c r="O48" s="10" t="s">
        <v>986</v>
      </c>
      <c r="R48" s="10" t="s">
        <v>1003</v>
      </c>
      <c r="U48" s="15">
        <f t="array" aca="1" ref="U48" ca="1">IFERROR(
IF(NOT(OR($G48="OBX",$G48="OBR")),INDEX(INDIRECT(U$2&amp;"!$A$1:$BJ$100"),MATCH("*"&amp;$G48&amp;"*",INDIRECT(U$2&amp;"!$B$1:$B$100"),0),MATCH($H48,INDIRECT(U$2&amp;"!$1:$1"),0)),
IF(OR($G48="OBX",$G48="OBR"),INDEX(INDIRECT(U$2&amp;"!$A$1:$BJ$100"),MATCH((("*"&amp;$G48&amp;"*")&amp;("*"&amp;$I48&amp;"*")&amp;("*"&amp;$J48&amp;"*")&amp;("*"&amp;$K48&amp;"*")),INDIRECT(U$2&amp;"!$B$1:$B$100")&amp;INDIRECT(U$2&amp;"!$E$1:$E$100")&amp;INDIRECT(U$2&amp;"!$G$1:$G$100")&amp;INDIRECT(U$2&amp;"!$F$1:$F$100"),0),MATCH($H48,INDIRECT(U$2&amp;"!$1:$1"),0)))),
"Not found")</f>
        <v>0</v>
      </c>
      <c r="V48" s="16" t="str">
        <f t="shared" ca="1" si="2"/>
        <v>Match</v>
      </c>
    </row>
    <row r="49" spans="1:22" ht="15" customHeight="1" x14ac:dyDescent="0.25">
      <c r="A49" s="10">
        <v>48</v>
      </c>
      <c r="B49" s="41"/>
      <c r="E49" s="10" t="s">
        <v>74</v>
      </c>
      <c r="F49" s="10">
        <v>24</v>
      </c>
      <c r="G49" s="10" t="s">
        <v>74</v>
      </c>
      <c r="H49" s="10">
        <v>24</v>
      </c>
      <c r="L49" s="10" t="s">
        <v>1057</v>
      </c>
      <c r="M49" s="10" t="s">
        <v>1057</v>
      </c>
      <c r="N49" s="10" t="s">
        <v>986</v>
      </c>
      <c r="O49" s="10" t="s">
        <v>986</v>
      </c>
      <c r="P49" s="10" t="s">
        <v>986</v>
      </c>
      <c r="R49" s="10" t="s">
        <v>1058</v>
      </c>
      <c r="S49" s="13" t="s">
        <v>77</v>
      </c>
      <c r="T49" s="14" t="str">
        <f>S49</f>
        <v>N</v>
      </c>
      <c r="U49" s="15" t="str">
        <f t="array" aca="1" ref="U49" ca="1">IFERROR(
IF(NOT(OR($G49="OBX",$G49="OBR")),INDEX(INDIRECT(U$2&amp;"!$A$1:$BJ$100"),MATCH("*"&amp;$G49&amp;"*",INDIRECT(U$2&amp;"!$B$1:$B$100"),0),MATCH($H49,INDIRECT(U$2&amp;"!$1:$1"),0)),
IF(OR($G49="OBX",$G49="OBR"),INDEX(INDIRECT(U$2&amp;"!$A$1:$BJ$100"),MATCH((("*"&amp;$G49&amp;"*")&amp;("*"&amp;$I49&amp;"*")&amp;("*"&amp;$J49&amp;"*")&amp;("*"&amp;$K49&amp;"*")),INDIRECT(U$2&amp;"!$B$1:$B$100")&amp;INDIRECT(U$2&amp;"!$E$1:$E$100")&amp;INDIRECT(U$2&amp;"!$G$1:$G$100")&amp;INDIRECT(U$2&amp;"!$F$1:$F$100"),0),MATCH($H49,INDIRECT(U$2&amp;"!$1:$1"),0)))),
"Not found")</f>
        <v>N</v>
      </c>
      <c r="V49" s="16" t="str">
        <f t="shared" ca="1" si="2"/>
        <v>Match</v>
      </c>
    </row>
    <row r="50" spans="1:22" ht="15" customHeight="1" x14ac:dyDescent="0.25">
      <c r="A50" s="10">
        <v>49</v>
      </c>
      <c r="B50" s="41"/>
      <c r="E50" s="10" t="s">
        <v>74</v>
      </c>
      <c r="F50" s="10">
        <v>25</v>
      </c>
      <c r="G50" s="10" t="s">
        <v>74</v>
      </c>
      <c r="H50" s="10">
        <v>25</v>
      </c>
      <c r="L50" s="10" t="s">
        <v>1059</v>
      </c>
      <c r="M50" s="10" t="s">
        <v>1059</v>
      </c>
      <c r="N50" s="10" t="s">
        <v>986</v>
      </c>
      <c r="O50" s="10" t="s">
        <v>986</v>
      </c>
      <c r="P50" s="10" t="s">
        <v>986</v>
      </c>
      <c r="R50" s="10" t="s">
        <v>1060</v>
      </c>
      <c r="S50" s="13">
        <v>1</v>
      </c>
      <c r="T50" s="14">
        <f>S50</f>
        <v>1</v>
      </c>
      <c r="U50" s="15">
        <f t="array" aca="1" ref="U50" ca="1">IFERROR(
IF(NOT(OR($G50="OBX",$G50="OBR")),INDEX(INDIRECT(U$2&amp;"!$A$1:$BJ$100"),MATCH("*"&amp;$G50&amp;"*",INDIRECT(U$2&amp;"!$B$1:$B$100"),0),MATCH($H50,INDIRECT(U$2&amp;"!$1:$1"),0)),
IF(OR($G50="OBX",$G50="OBR"),INDEX(INDIRECT(U$2&amp;"!$A$1:$BJ$100"),MATCH((("*"&amp;$G50&amp;"*")&amp;("*"&amp;$I50&amp;"*")&amp;("*"&amp;$J50&amp;"*")&amp;("*"&amp;$K50&amp;"*")),INDIRECT(U$2&amp;"!$B$1:$B$100")&amp;INDIRECT(U$2&amp;"!$E$1:$E$100")&amp;INDIRECT(U$2&amp;"!$G$1:$G$100")&amp;INDIRECT(U$2&amp;"!$F$1:$F$100"),0),MATCH($H50,INDIRECT(U$2&amp;"!$1:$1"),0)))),
"Not found")</f>
        <v>1</v>
      </c>
      <c r="V50" s="16" t="str">
        <f t="shared" ca="1" si="2"/>
        <v>Match</v>
      </c>
    </row>
    <row r="51" spans="1:22" ht="15" hidden="1" customHeight="1" x14ac:dyDescent="0.25">
      <c r="A51" s="10">
        <v>50</v>
      </c>
      <c r="B51" s="41" t="s">
        <v>639</v>
      </c>
      <c r="E51" s="10" t="s">
        <v>74</v>
      </c>
      <c r="F51" s="10">
        <v>26</v>
      </c>
      <c r="G51" s="10" t="s">
        <v>74</v>
      </c>
      <c r="H51" s="10">
        <v>26</v>
      </c>
      <c r="L51" s="10" t="s">
        <v>1061</v>
      </c>
      <c r="M51" s="10" t="s">
        <v>1061</v>
      </c>
      <c r="O51" s="10" t="s">
        <v>986</v>
      </c>
      <c r="R51" s="10" t="s">
        <v>1003</v>
      </c>
      <c r="U51" s="15">
        <f t="array" aca="1" ref="U51" ca="1">IFERROR(
IF(NOT(OR($G51="OBX",$G51="OBR")),INDEX(INDIRECT(U$2&amp;"!$A$1:$BJ$100"),MATCH("*"&amp;$G51&amp;"*",INDIRECT(U$2&amp;"!$B$1:$B$100"),0),MATCH($H51,INDIRECT(U$2&amp;"!$1:$1"),0)),
IF(OR($G51="OBX",$G51="OBR"),INDEX(INDIRECT(U$2&amp;"!$A$1:$BJ$100"),MATCH((("*"&amp;$G51&amp;"*")&amp;("*"&amp;$I51&amp;"*")&amp;("*"&amp;$J51&amp;"*")&amp;("*"&amp;$K51&amp;"*")),INDIRECT(U$2&amp;"!$B$1:$B$100")&amp;INDIRECT(U$2&amp;"!$E$1:$E$100")&amp;INDIRECT(U$2&amp;"!$G$1:$G$100")&amp;INDIRECT(U$2&amp;"!$F$1:$F$100"),0),MATCH($H51,INDIRECT(U$2&amp;"!$1:$1"),0)))),
"Not found")</f>
        <v>0</v>
      </c>
      <c r="V51" s="16" t="str">
        <f t="shared" ca="1" si="2"/>
        <v>Match</v>
      </c>
    </row>
    <row r="52" spans="1:22" ht="15" hidden="1" customHeight="1" x14ac:dyDescent="0.25">
      <c r="A52" s="10">
        <v>51</v>
      </c>
      <c r="B52" s="41" t="s">
        <v>639</v>
      </c>
      <c r="E52" s="10" t="s">
        <v>74</v>
      </c>
      <c r="F52" s="10">
        <v>27</v>
      </c>
      <c r="G52" s="10" t="s">
        <v>74</v>
      </c>
      <c r="H52" s="10">
        <v>27</v>
      </c>
      <c r="L52" s="10" t="s">
        <v>1062</v>
      </c>
      <c r="M52" s="10" t="s">
        <v>1062</v>
      </c>
      <c r="O52" s="10" t="s">
        <v>986</v>
      </c>
      <c r="R52" s="10" t="s">
        <v>1003</v>
      </c>
      <c r="U52" s="15">
        <f t="array" aca="1" ref="U52" ca="1">IFERROR(
IF(NOT(OR($G52="OBX",$G52="OBR")),INDEX(INDIRECT(U$2&amp;"!$A$1:$BJ$100"),MATCH("*"&amp;$G52&amp;"*",INDIRECT(U$2&amp;"!$B$1:$B$100"),0),MATCH($H52,INDIRECT(U$2&amp;"!$1:$1"),0)),
IF(OR($G52="OBX",$G52="OBR"),INDEX(INDIRECT(U$2&amp;"!$A$1:$BJ$100"),MATCH((("*"&amp;$G52&amp;"*")&amp;("*"&amp;$I52&amp;"*")&amp;("*"&amp;$J52&amp;"*")&amp;("*"&amp;$K52&amp;"*")),INDIRECT(U$2&amp;"!$B$1:$B$100")&amp;INDIRECT(U$2&amp;"!$E$1:$E$100")&amp;INDIRECT(U$2&amp;"!$G$1:$G$100")&amp;INDIRECT(U$2&amp;"!$F$1:$F$100"),0),MATCH($H52,INDIRECT(U$2&amp;"!$1:$1"),0)))),
"Not found")</f>
        <v>0</v>
      </c>
      <c r="V52" s="16" t="str">
        <f t="shared" ca="1" si="2"/>
        <v>Match</v>
      </c>
    </row>
    <row r="53" spans="1:22" ht="15" hidden="1" customHeight="1" x14ac:dyDescent="0.25">
      <c r="A53" s="10">
        <v>52</v>
      </c>
      <c r="B53" s="41" t="s">
        <v>639</v>
      </c>
      <c r="E53" s="10" t="s">
        <v>74</v>
      </c>
      <c r="F53" s="10">
        <v>28</v>
      </c>
      <c r="G53" s="10" t="s">
        <v>74</v>
      </c>
      <c r="H53" s="10">
        <v>28</v>
      </c>
      <c r="L53" s="10" t="s">
        <v>1063</v>
      </c>
      <c r="M53" s="10" t="s">
        <v>1063</v>
      </c>
      <c r="O53" s="10" t="s">
        <v>1015</v>
      </c>
      <c r="R53" s="10" t="s">
        <v>1016</v>
      </c>
      <c r="U53" s="15">
        <f t="array" aca="1" ref="U53" ca="1">IFERROR(
IF(NOT(OR($G53="OBX",$G53="OBR")),INDEX(INDIRECT(U$2&amp;"!$A$1:$BJ$100"),MATCH("*"&amp;$G53&amp;"*",INDIRECT(U$2&amp;"!$B$1:$B$100"),0),MATCH($H53,INDIRECT(U$2&amp;"!$1:$1"),0)),
IF(OR($G53="OBX",$G53="OBR"),INDEX(INDIRECT(U$2&amp;"!$A$1:$BJ$100"),MATCH((("*"&amp;$G53&amp;"*")&amp;("*"&amp;$I53&amp;"*")&amp;("*"&amp;$J53&amp;"*")&amp;("*"&amp;$K53&amp;"*")),INDIRECT(U$2&amp;"!$B$1:$B$100")&amp;INDIRECT(U$2&amp;"!$E$1:$E$100")&amp;INDIRECT(U$2&amp;"!$G$1:$G$100")&amp;INDIRECT(U$2&amp;"!$F$1:$F$100"),0),MATCH($H53,INDIRECT(U$2&amp;"!$1:$1"),0)))),
"Not found")</f>
        <v>0</v>
      </c>
      <c r="V53" s="16" t="str">
        <f t="shared" ca="1" si="2"/>
        <v>Match</v>
      </c>
    </row>
    <row r="54" spans="1:22" ht="15" hidden="1" customHeight="1" x14ac:dyDescent="0.25">
      <c r="A54" s="10">
        <v>53</v>
      </c>
      <c r="B54" s="41" t="s">
        <v>639</v>
      </c>
      <c r="E54" s="10" t="s">
        <v>74</v>
      </c>
      <c r="F54" s="10">
        <v>29</v>
      </c>
      <c r="G54" s="10" t="s">
        <v>74</v>
      </c>
      <c r="H54" s="10">
        <v>29</v>
      </c>
      <c r="L54" s="10" t="s">
        <v>1064</v>
      </c>
      <c r="M54" s="10" t="s">
        <v>1064</v>
      </c>
      <c r="N54" s="10" t="s">
        <v>1065</v>
      </c>
      <c r="O54" s="10" t="s">
        <v>1018</v>
      </c>
      <c r="P54" s="10" t="s">
        <v>987</v>
      </c>
      <c r="R54" s="10" t="s">
        <v>1066</v>
      </c>
      <c r="U54" s="15">
        <f t="array" aca="1" ref="U54" ca="1">IFERROR(
IF(NOT(OR($G54="OBX",$G54="OBR")),INDEX(INDIRECT(U$2&amp;"!$A$1:$BJ$100"),MATCH("*"&amp;$G54&amp;"*",INDIRECT(U$2&amp;"!$B$1:$B$100"),0),MATCH($H54,INDIRECT(U$2&amp;"!$1:$1"),0)),
IF(OR($G54="OBX",$G54="OBR"),INDEX(INDIRECT(U$2&amp;"!$A$1:$BJ$100"),MATCH((("*"&amp;$G54&amp;"*")&amp;("*"&amp;$I54&amp;"*")&amp;("*"&amp;$J54&amp;"*")&amp;("*"&amp;$K54&amp;"*")),INDIRECT(U$2&amp;"!$B$1:$B$100")&amp;INDIRECT(U$2&amp;"!$E$1:$E$100")&amp;INDIRECT(U$2&amp;"!$G$1:$G$100")&amp;INDIRECT(U$2&amp;"!$F$1:$F$100"),0),MATCH($H54,INDIRECT(U$2&amp;"!$1:$1"),0)))),
"Not found")</f>
        <v>0</v>
      </c>
      <c r="V54" s="16" t="str">
        <f t="shared" ca="1" si="2"/>
        <v>Match</v>
      </c>
    </row>
    <row r="55" spans="1:22" ht="15" customHeight="1" x14ac:dyDescent="0.25">
      <c r="A55" s="10">
        <v>54</v>
      </c>
      <c r="B55" s="41"/>
      <c r="E55" s="10" t="s">
        <v>74</v>
      </c>
      <c r="F55" s="10">
        <v>30</v>
      </c>
      <c r="G55" s="10" t="s">
        <v>74</v>
      </c>
      <c r="H55" s="10">
        <v>30</v>
      </c>
      <c r="L55" s="10" t="s">
        <v>634</v>
      </c>
      <c r="M55" s="10" t="s">
        <v>634</v>
      </c>
      <c r="N55" s="10" t="s">
        <v>1005</v>
      </c>
      <c r="O55" s="10" t="s">
        <v>553</v>
      </c>
      <c r="P55" s="10" t="s">
        <v>987</v>
      </c>
      <c r="Q55" s="10" t="s">
        <v>635</v>
      </c>
      <c r="S55" s="18" t="s">
        <v>639</v>
      </c>
      <c r="T55" s="17" t="str">
        <f t="array" ref="T55">IFERROR(INDEX(Mappings!$L:$L,MATCH(S55&amp;$L55,Mappings!$J:$J&amp;Mappings!$D:$D,0)),"")</f>
        <v>N</v>
      </c>
      <c r="U55" s="15" t="str">
        <f t="array" aca="1" ref="U55" ca="1">IFERROR(
IF(NOT(OR($G55="OBX",$G55="OBR")),INDEX(INDIRECT(U$2&amp;"!$A$1:$BJ$100"),MATCH("*"&amp;$G55&amp;"*",INDIRECT(U$2&amp;"!$B$1:$B$100"),0),MATCH($H55,INDIRECT(U$2&amp;"!$1:$1"),0)),
IF(OR($G55="OBX",$G55="OBR"),INDEX(INDIRECT(U$2&amp;"!$A$1:$BJ$100"),MATCH((("*"&amp;$G55&amp;"*")&amp;("*"&amp;$I55&amp;"*")&amp;("*"&amp;$J55&amp;"*")&amp;("*"&amp;$K55&amp;"*")),INDIRECT(U$2&amp;"!$B$1:$B$100")&amp;INDIRECT(U$2&amp;"!$E$1:$E$100")&amp;INDIRECT(U$2&amp;"!$G$1:$G$100")&amp;INDIRECT(U$2&amp;"!$F$1:$F$100"),0),MATCH($H55,INDIRECT(U$2&amp;"!$1:$1"),0)))),
"Not found")</f>
        <v>N</v>
      </c>
      <c r="V55" s="16" t="str">
        <f t="shared" ca="1" si="2"/>
        <v>Match</v>
      </c>
    </row>
    <row r="56" spans="1:22" ht="15" hidden="1" customHeight="1" x14ac:dyDescent="0.25">
      <c r="A56" s="10">
        <v>55</v>
      </c>
      <c r="B56" s="41" t="s">
        <v>639</v>
      </c>
      <c r="E56" s="10" t="s">
        <v>74</v>
      </c>
      <c r="F56" s="10">
        <v>31</v>
      </c>
      <c r="G56" s="10" t="s">
        <v>74</v>
      </c>
      <c r="H56" s="10">
        <v>31</v>
      </c>
      <c r="L56" s="10" t="s">
        <v>1067</v>
      </c>
      <c r="M56" s="10" t="s">
        <v>1067</v>
      </c>
      <c r="O56" s="10" t="s">
        <v>986</v>
      </c>
      <c r="R56" s="10" t="s">
        <v>1003</v>
      </c>
      <c r="U56" s="15">
        <f t="array" aca="1" ref="U56" ca="1">IFERROR(
IF(NOT(OR($G56="OBX",$G56="OBR")),INDEX(INDIRECT(U$2&amp;"!$A$1:$BJ$100"),MATCH("*"&amp;$G56&amp;"*",INDIRECT(U$2&amp;"!$B$1:$B$100"),0),MATCH($H56,INDIRECT(U$2&amp;"!$1:$1"),0)),
IF(OR($G56="OBX",$G56="OBR"),INDEX(INDIRECT(U$2&amp;"!$A$1:$BJ$100"),MATCH((("*"&amp;$G56&amp;"*")&amp;("*"&amp;$I56&amp;"*")&amp;("*"&amp;$J56&amp;"*")&amp;("*"&amp;$K56&amp;"*")),INDIRECT(U$2&amp;"!$B$1:$B$100")&amp;INDIRECT(U$2&amp;"!$E$1:$E$100")&amp;INDIRECT(U$2&amp;"!$G$1:$G$100")&amp;INDIRECT(U$2&amp;"!$F$1:$F$100"),0),MATCH($H56,INDIRECT(U$2&amp;"!$1:$1"),0)))),
"Not found")</f>
        <v>0</v>
      </c>
      <c r="V56" s="16" t="str">
        <f t="shared" ca="1" si="2"/>
        <v>Match</v>
      </c>
    </row>
    <row r="57" spans="1:22" ht="15" hidden="1" customHeight="1" x14ac:dyDescent="0.25">
      <c r="A57" s="10">
        <v>56</v>
      </c>
      <c r="B57" s="41" t="s">
        <v>639</v>
      </c>
      <c r="E57" s="10" t="s">
        <v>74</v>
      </c>
      <c r="F57" s="10">
        <v>32</v>
      </c>
      <c r="G57" s="10" t="s">
        <v>74</v>
      </c>
      <c r="H57" s="10">
        <v>32</v>
      </c>
      <c r="L57" s="10" t="s">
        <v>1068</v>
      </c>
      <c r="M57" s="10" t="s">
        <v>1068</v>
      </c>
      <c r="O57" s="10" t="s">
        <v>986</v>
      </c>
      <c r="R57" s="10" t="s">
        <v>1003</v>
      </c>
      <c r="U57" s="15">
        <f t="array" aca="1" ref="U57" ca="1">IFERROR(
IF(NOT(OR($G57="OBX",$G57="OBR")),INDEX(INDIRECT(U$2&amp;"!$A$1:$BJ$100"),MATCH("*"&amp;$G57&amp;"*",INDIRECT(U$2&amp;"!$B$1:$B$100"),0),MATCH($H57,INDIRECT(U$2&amp;"!$1:$1"),0)),
IF(OR($G57="OBX",$G57="OBR"),INDEX(INDIRECT(U$2&amp;"!$A$1:$BJ$100"),MATCH((("*"&amp;$G57&amp;"*")&amp;("*"&amp;$I57&amp;"*")&amp;("*"&amp;$J57&amp;"*")&amp;("*"&amp;$K57&amp;"*")),INDIRECT(U$2&amp;"!$B$1:$B$100")&amp;INDIRECT(U$2&amp;"!$E$1:$E$100")&amp;INDIRECT(U$2&amp;"!$G$1:$G$100")&amp;INDIRECT(U$2&amp;"!$F$1:$F$100"),0),MATCH($H57,INDIRECT(U$2&amp;"!$1:$1"),0)))),
"Not found")</f>
        <v>0</v>
      </c>
      <c r="V57" s="16" t="str">
        <f t="shared" ca="1" si="2"/>
        <v>Match</v>
      </c>
    </row>
    <row r="58" spans="1:22" ht="15" hidden="1" customHeight="1" x14ac:dyDescent="0.25">
      <c r="A58" s="10">
        <v>57</v>
      </c>
      <c r="B58" s="41" t="s">
        <v>639</v>
      </c>
      <c r="E58" s="10" t="s">
        <v>74</v>
      </c>
      <c r="F58" s="10">
        <v>33</v>
      </c>
      <c r="G58" s="10" t="s">
        <v>74</v>
      </c>
      <c r="H58" s="10">
        <v>33</v>
      </c>
      <c r="L58" s="10" t="s">
        <v>1069</v>
      </c>
      <c r="M58" s="10" t="s">
        <v>1069</v>
      </c>
      <c r="O58" s="10" t="s">
        <v>986</v>
      </c>
      <c r="R58" s="10" t="s">
        <v>1003</v>
      </c>
      <c r="U58" s="15">
        <f t="array" aca="1" ref="U58" ca="1">IFERROR(
IF(NOT(OR($G58="OBX",$G58="OBR")),INDEX(INDIRECT(U$2&amp;"!$A$1:$BJ$100"),MATCH("*"&amp;$G58&amp;"*",INDIRECT(U$2&amp;"!$B$1:$B$100"),0),MATCH($H58,INDIRECT(U$2&amp;"!$1:$1"),0)),
IF(OR($G58="OBX",$G58="OBR"),INDEX(INDIRECT(U$2&amp;"!$A$1:$BJ$100"),MATCH((("*"&amp;$G58&amp;"*")&amp;("*"&amp;$I58&amp;"*")&amp;("*"&amp;$J58&amp;"*")&amp;("*"&amp;$K58&amp;"*")),INDIRECT(U$2&amp;"!$B$1:$B$100")&amp;INDIRECT(U$2&amp;"!$E$1:$E$100")&amp;INDIRECT(U$2&amp;"!$G$1:$G$100")&amp;INDIRECT(U$2&amp;"!$F$1:$F$100"),0),MATCH($H58,INDIRECT(U$2&amp;"!$1:$1"),0)))),
"Not found")</f>
        <v>0</v>
      </c>
      <c r="V58" s="16" t="str">
        <f t="shared" ca="1" si="2"/>
        <v>Match</v>
      </c>
    </row>
    <row r="59" spans="1:22" ht="15" hidden="1" customHeight="1" x14ac:dyDescent="0.25">
      <c r="A59" s="10">
        <v>58</v>
      </c>
      <c r="B59" s="41" t="s">
        <v>639</v>
      </c>
      <c r="E59" s="10" t="s">
        <v>74</v>
      </c>
      <c r="F59" s="10">
        <v>34</v>
      </c>
      <c r="G59" s="10" t="s">
        <v>74</v>
      </c>
      <c r="H59" s="10">
        <v>34</v>
      </c>
      <c r="L59" s="10" t="s">
        <v>1070</v>
      </c>
      <c r="M59" s="10" t="s">
        <v>1070</v>
      </c>
      <c r="O59" s="10" t="s">
        <v>986</v>
      </c>
      <c r="R59" s="10" t="s">
        <v>1003</v>
      </c>
      <c r="U59" s="15">
        <f t="array" aca="1" ref="U59" ca="1">IFERROR(
IF(NOT(OR($G59="OBX",$G59="OBR")),INDEX(INDIRECT(U$2&amp;"!$A$1:$BJ$100"),MATCH("*"&amp;$G59&amp;"*",INDIRECT(U$2&amp;"!$B$1:$B$100"),0),MATCH($H59,INDIRECT(U$2&amp;"!$1:$1"),0)),
IF(OR($G59="OBX",$G59="OBR"),INDEX(INDIRECT(U$2&amp;"!$A$1:$BJ$100"),MATCH((("*"&amp;$G59&amp;"*")&amp;("*"&amp;$I59&amp;"*")&amp;("*"&amp;$J59&amp;"*")&amp;("*"&amp;$K59&amp;"*")),INDIRECT(U$2&amp;"!$B$1:$B$100")&amp;INDIRECT(U$2&amp;"!$E$1:$E$100")&amp;INDIRECT(U$2&amp;"!$G$1:$G$100")&amp;INDIRECT(U$2&amp;"!$F$1:$F$100"),0),MATCH($H59,INDIRECT(U$2&amp;"!$1:$1"),0)))),
"Not found")</f>
        <v>0</v>
      </c>
      <c r="V59" s="16" t="str">
        <f t="shared" ca="1" si="2"/>
        <v>Match</v>
      </c>
    </row>
    <row r="60" spans="1:22" ht="15" hidden="1" customHeight="1" x14ac:dyDescent="0.25">
      <c r="A60" s="10">
        <v>59</v>
      </c>
      <c r="B60" s="41" t="s">
        <v>639</v>
      </c>
      <c r="E60" s="10" t="s">
        <v>74</v>
      </c>
      <c r="F60" s="10">
        <v>35</v>
      </c>
      <c r="G60" s="10" t="s">
        <v>74</v>
      </c>
      <c r="H60" s="10">
        <v>35</v>
      </c>
      <c r="L60" s="10" t="s">
        <v>1071</v>
      </c>
      <c r="M60" s="10" t="s">
        <v>1071</v>
      </c>
      <c r="O60" s="10" t="s">
        <v>986</v>
      </c>
      <c r="R60" s="10" t="s">
        <v>1003</v>
      </c>
      <c r="U60" s="15">
        <f t="array" aca="1" ref="U60" ca="1">IFERROR(
IF(NOT(OR($G60="OBX",$G60="OBR")),INDEX(INDIRECT(U$2&amp;"!$A$1:$BJ$100"),MATCH("*"&amp;$G60&amp;"*",INDIRECT(U$2&amp;"!$B$1:$B$100"),0),MATCH($H60,INDIRECT(U$2&amp;"!$1:$1"),0)),
IF(OR($G60="OBX",$G60="OBR"),INDEX(INDIRECT(U$2&amp;"!$A$1:$BJ$100"),MATCH((("*"&amp;$G60&amp;"*")&amp;("*"&amp;$I60&amp;"*")&amp;("*"&amp;$J60&amp;"*")&amp;("*"&amp;$K60&amp;"*")),INDIRECT(U$2&amp;"!$B$1:$B$100")&amp;INDIRECT(U$2&amp;"!$E$1:$E$100")&amp;INDIRECT(U$2&amp;"!$G$1:$G$100")&amp;INDIRECT(U$2&amp;"!$F$1:$F$100"),0),MATCH($H60,INDIRECT(U$2&amp;"!$1:$1"),0)))),
"Not found")</f>
        <v>0</v>
      </c>
      <c r="V60" s="16" t="str">
        <f t="shared" ca="1" si="2"/>
        <v>Match</v>
      </c>
    </row>
    <row r="61" spans="1:22" ht="15" hidden="1" customHeight="1" x14ac:dyDescent="0.25">
      <c r="A61" s="10">
        <v>60</v>
      </c>
      <c r="B61" s="41" t="s">
        <v>639</v>
      </c>
      <c r="E61" s="10" t="s">
        <v>74</v>
      </c>
      <c r="F61" s="10">
        <v>36</v>
      </c>
      <c r="G61" s="10" t="s">
        <v>74</v>
      </c>
      <c r="H61" s="10">
        <v>36</v>
      </c>
      <c r="L61" s="10" t="s">
        <v>1072</v>
      </c>
      <c r="M61" s="10" t="s">
        <v>1072</v>
      </c>
      <c r="O61" s="10" t="s">
        <v>1015</v>
      </c>
      <c r="R61" s="10" t="s">
        <v>1016</v>
      </c>
      <c r="U61" s="15">
        <f t="array" aca="1" ref="U61" ca="1">IFERROR(
IF(NOT(OR($G61="OBX",$G61="OBR")),INDEX(INDIRECT(U$2&amp;"!$A$1:$BJ$100"),MATCH("*"&amp;$G61&amp;"*",INDIRECT(U$2&amp;"!$B$1:$B$100"),0),MATCH($H61,INDIRECT(U$2&amp;"!$1:$1"),0)),
IF(OR($G61="OBX",$G61="OBR"),INDEX(INDIRECT(U$2&amp;"!$A$1:$BJ$100"),MATCH((("*"&amp;$G61&amp;"*")&amp;("*"&amp;$I61&amp;"*")&amp;("*"&amp;$J61&amp;"*")&amp;("*"&amp;$K61&amp;"*")),INDIRECT(U$2&amp;"!$B$1:$B$100")&amp;INDIRECT(U$2&amp;"!$E$1:$E$100")&amp;INDIRECT(U$2&amp;"!$G$1:$G$100")&amp;INDIRECT(U$2&amp;"!$F$1:$F$100"),0),MATCH($H61,INDIRECT(U$2&amp;"!$1:$1"),0)))),
"Not found")</f>
        <v>0</v>
      </c>
      <c r="V61" s="16" t="str">
        <f t="shared" ca="1" si="2"/>
        <v>Match</v>
      </c>
    </row>
    <row r="62" spans="1:22" ht="15" hidden="1" customHeight="1" x14ac:dyDescent="0.25">
      <c r="A62" s="10">
        <v>61</v>
      </c>
      <c r="B62" s="41" t="s">
        <v>639</v>
      </c>
      <c r="E62" s="10" t="s">
        <v>74</v>
      </c>
      <c r="F62" s="10">
        <v>37</v>
      </c>
      <c r="G62" s="10" t="s">
        <v>74</v>
      </c>
      <c r="H62" s="10">
        <v>37</v>
      </c>
      <c r="L62" s="10" t="s">
        <v>1073</v>
      </c>
      <c r="M62" s="10" t="s">
        <v>1073</v>
      </c>
      <c r="O62" s="10" t="s">
        <v>1015</v>
      </c>
      <c r="R62" s="10" t="s">
        <v>1016</v>
      </c>
      <c r="U62" s="15">
        <f t="array" aca="1" ref="U62" ca="1">IFERROR(
IF(NOT(OR($G62="OBX",$G62="OBR")),INDEX(INDIRECT(U$2&amp;"!$A$1:$BJ$100"),MATCH("*"&amp;$G62&amp;"*",INDIRECT(U$2&amp;"!$B$1:$B$100"),0),MATCH($H62,INDIRECT(U$2&amp;"!$1:$1"),0)),
IF(OR($G62="OBX",$G62="OBR"),INDEX(INDIRECT(U$2&amp;"!$A$1:$BJ$100"),MATCH((("*"&amp;$G62&amp;"*")&amp;("*"&amp;$I62&amp;"*")&amp;("*"&amp;$J62&amp;"*")&amp;("*"&amp;$K62&amp;"*")),INDIRECT(U$2&amp;"!$B$1:$B$100")&amp;INDIRECT(U$2&amp;"!$E$1:$E$100")&amp;INDIRECT(U$2&amp;"!$G$1:$G$100")&amp;INDIRECT(U$2&amp;"!$F$1:$F$100"),0),MATCH($H62,INDIRECT(U$2&amp;"!$1:$1"),0)))),
"Not found")</f>
        <v>0</v>
      </c>
      <c r="V62" s="16" t="str">
        <f t="shared" ca="1" si="2"/>
        <v>Match</v>
      </c>
    </row>
    <row r="63" spans="1:22" ht="15" hidden="1" customHeight="1" x14ac:dyDescent="0.25">
      <c r="A63" s="10">
        <v>62</v>
      </c>
      <c r="B63" s="41" t="s">
        <v>639</v>
      </c>
      <c r="E63" s="10" t="s">
        <v>74</v>
      </c>
      <c r="F63" s="10">
        <v>38</v>
      </c>
      <c r="G63" s="10" t="s">
        <v>74</v>
      </c>
      <c r="H63" s="10">
        <v>38</v>
      </c>
      <c r="L63" s="10" t="s">
        <v>1074</v>
      </c>
      <c r="M63" s="10" t="s">
        <v>1074</v>
      </c>
      <c r="O63" s="10" t="s">
        <v>1015</v>
      </c>
      <c r="R63" s="10" t="s">
        <v>1016</v>
      </c>
      <c r="U63" s="15">
        <f t="array" aca="1" ref="U63" ca="1">IFERROR(
IF(NOT(OR($G63="OBX",$G63="OBR")),INDEX(INDIRECT(U$2&amp;"!$A$1:$BJ$100"),MATCH("*"&amp;$G63&amp;"*",INDIRECT(U$2&amp;"!$B$1:$B$100"),0),MATCH($H63,INDIRECT(U$2&amp;"!$1:$1"),0)),
IF(OR($G63="OBX",$G63="OBR"),INDEX(INDIRECT(U$2&amp;"!$A$1:$BJ$100"),MATCH((("*"&amp;$G63&amp;"*")&amp;("*"&amp;$I63&amp;"*")&amp;("*"&amp;$J63&amp;"*")&amp;("*"&amp;$K63&amp;"*")),INDIRECT(U$2&amp;"!$B$1:$B$100")&amp;INDIRECT(U$2&amp;"!$E$1:$E$100")&amp;INDIRECT(U$2&amp;"!$G$1:$G$100")&amp;INDIRECT(U$2&amp;"!$F$1:$F$100"),0),MATCH($H63,INDIRECT(U$2&amp;"!$1:$1"),0)))),
"Not found")</f>
        <v>0</v>
      </c>
      <c r="V63" s="16" t="str">
        <f t="shared" ca="1" si="2"/>
        <v>Match</v>
      </c>
    </row>
    <row r="64" spans="1:22" ht="15" hidden="1" customHeight="1" x14ac:dyDescent="0.25">
      <c r="A64" s="10">
        <v>63</v>
      </c>
      <c r="B64" s="41" t="s">
        <v>639</v>
      </c>
      <c r="E64" s="10" t="s">
        <v>74</v>
      </c>
      <c r="F64" s="10">
        <v>39</v>
      </c>
      <c r="G64" s="10" t="s">
        <v>74</v>
      </c>
      <c r="H64" s="10">
        <v>39</v>
      </c>
      <c r="L64" s="10" t="s">
        <v>1075</v>
      </c>
      <c r="M64" s="10" t="s">
        <v>1075</v>
      </c>
      <c r="O64" s="10" t="s">
        <v>986</v>
      </c>
      <c r="R64" s="10" t="s">
        <v>1003</v>
      </c>
      <c r="U64" s="15">
        <f t="array" aca="1" ref="U64" ca="1">IFERROR(
IF(NOT(OR($G64="OBX",$G64="OBR")),INDEX(INDIRECT(U$2&amp;"!$A$1:$BJ$100"),MATCH("*"&amp;$G64&amp;"*",INDIRECT(U$2&amp;"!$B$1:$B$100"),0),MATCH($H64,INDIRECT(U$2&amp;"!$1:$1"),0)),
IF(OR($G64="OBX",$G64="OBR"),INDEX(INDIRECT(U$2&amp;"!$A$1:$BJ$100"),MATCH((("*"&amp;$G64&amp;"*")&amp;("*"&amp;$I64&amp;"*")&amp;("*"&amp;$J64&amp;"*")&amp;("*"&amp;$K64&amp;"*")),INDIRECT(U$2&amp;"!$B$1:$B$100")&amp;INDIRECT(U$2&amp;"!$E$1:$E$100")&amp;INDIRECT(U$2&amp;"!$G$1:$G$100")&amp;INDIRECT(U$2&amp;"!$F$1:$F$100"),0),MATCH($H64,INDIRECT(U$2&amp;"!$1:$1"),0)))),
"Not found")</f>
        <v>0</v>
      </c>
      <c r="V64" s="16" t="str">
        <f t="shared" ca="1" si="2"/>
        <v>Match</v>
      </c>
    </row>
    <row r="65" spans="1:22" ht="15" customHeight="1" x14ac:dyDescent="0.25">
      <c r="A65" s="10">
        <v>64</v>
      </c>
      <c r="B65" s="41"/>
      <c r="C65" s="12"/>
      <c r="D65" s="12"/>
      <c r="E65" s="12" t="s">
        <v>1076</v>
      </c>
      <c r="F65" s="12" t="s">
        <v>1076</v>
      </c>
      <c r="G65" s="12"/>
      <c r="H65" s="12"/>
      <c r="I65" s="12"/>
      <c r="J65" s="12"/>
      <c r="K65" s="12"/>
      <c r="L65" s="12"/>
      <c r="M65" s="12" t="s">
        <v>1076</v>
      </c>
      <c r="N65" s="12"/>
      <c r="O65" s="12"/>
      <c r="P65" s="12"/>
      <c r="Q65" s="12"/>
      <c r="R65" s="12"/>
      <c r="S65" s="12" t="s">
        <v>1076</v>
      </c>
      <c r="T65" s="12" t="s">
        <v>1076</v>
      </c>
      <c r="U65" s="12" t="s">
        <v>1076</v>
      </c>
      <c r="V65" s="12" t="s">
        <v>1076</v>
      </c>
    </row>
    <row r="66" spans="1:22" ht="15" customHeight="1" x14ac:dyDescent="0.25">
      <c r="A66" s="10">
        <v>65</v>
      </c>
      <c r="B66" s="41"/>
      <c r="E66" s="10" t="s">
        <v>1076</v>
      </c>
      <c r="F66" s="10">
        <v>1</v>
      </c>
      <c r="G66" s="10" t="s">
        <v>1076</v>
      </c>
      <c r="H66" s="10">
        <v>1</v>
      </c>
      <c r="L66" s="10" t="s">
        <v>1077</v>
      </c>
      <c r="M66" s="10" t="s">
        <v>1077</v>
      </c>
      <c r="N66" s="10" t="s">
        <v>1020</v>
      </c>
      <c r="O66" s="10" t="s">
        <v>328</v>
      </c>
      <c r="P66" s="10" t="s">
        <v>983</v>
      </c>
      <c r="S66" s="13">
        <v>1</v>
      </c>
      <c r="T66" s="14">
        <f>S66</f>
        <v>1</v>
      </c>
      <c r="U66" s="15">
        <f t="array" aca="1" ref="U66" ca="1">IFERROR(
IF(NOT(OR($G66="OBX",$G66="OBR")),INDEX(INDIRECT(U$2&amp;"!$A$1:$BJ$100"),MATCH("*"&amp;$G66&amp;"*",INDIRECT(U$2&amp;"!$B$1:$B$100"),0),MATCH($H66,INDIRECT(U$2&amp;"!$1:$1"),0)),
IF(OR($G66="OBX",$G66="OBR"),INDEX(INDIRECT(U$2&amp;"!$A$1:$BJ$100"),MATCH((("*"&amp;$G66&amp;"*")&amp;("*"&amp;$I66&amp;"*")&amp;("*"&amp;$J66&amp;"*")&amp;("*"&amp;$K66&amp;"*")),INDIRECT(U$2&amp;"!$B$1:$B$100")&amp;INDIRECT(U$2&amp;"!$E$1:$E$100")&amp;INDIRECT(U$2&amp;"!$G$1:$G$100")&amp;INDIRECT(U$2&amp;"!$F$1:$F$100"),0),MATCH($H66,INDIRECT(U$2&amp;"!$1:$1"),0)))),
"Not found")</f>
        <v>1</v>
      </c>
      <c r="V66" s="16" t="str">
        <f t="shared" ref="V66:V104" ca="1" si="3">IF(T66=U66,"Match","")</f>
        <v>Match</v>
      </c>
    </row>
    <row r="67" spans="1:22" ht="15" customHeight="1" x14ac:dyDescent="0.25">
      <c r="A67" s="10">
        <v>66</v>
      </c>
      <c r="B67" s="41"/>
      <c r="E67" s="10" t="s">
        <v>1076</v>
      </c>
      <c r="F67" s="10">
        <v>2</v>
      </c>
      <c r="G67" s="10" t="s">
        <v>1076</v>
      </c>
      <c r="H67" s="10">
        <v>2</v>
      </c>
      <c r="L67" s="10" t="s">
        <v>1078</v>
      </c>
      <c r="M67" s="10" t="s">
        <v>1078</v>
      </c>
      <c r="N67" s="10" t="s">
        <v>1079</v>
      </c>
      <c r="O67" s="10" t="s">
        <v>986</v>
      </c>
      <c r="P67" s="10" t="s">
        <v>986</v>
      </c>
      <c r="R67" s="10" t="s">
        <v>1080</v>
      </c>
      <c r="S67" s="13" t="s">
        <v>1519</v>
      </c>
      <c r="T67" s="14" t="str">
        <f>S67</f>
        <v>ONE^MOMFIRST</v>
      </c>
      <c r="U67" s="15" t="str">
        <f t="array" aca="1" ref="U67" ca="1">IFERROR(
IF(NOT(OR($G67="OBX",$G67="OBR")),INDEX(INDIRECT(U$2&amp;"!$A$1:$BJ$100"),MATCH("*"&amp;$G67&amp;"*",INDIRECT(U$2&amp;"!$B$1:$B$100"),0),MATCH($H67,INDIRECT(U$2&amp;"!$1:$1"),0)),
IF(OR($G67="OBX",$G67="OBR"),INDEX(INDIRECT(U$2&amp;"!$A$1:$BJ$100"),MATCH((("*"&amp;$G67&amp;"*")&amp;("*"&amp;$I67&amp;"*")&amp;("*"&amp;$J67&amp;"*")&amp;("*"&amp;$K67&amp;"*")),INDIRECT(U$2&amp;"!$B$1:$B$100")&amp;INDIRECT(U$2&amp;"!$E$1:$E$100")&amp;INDIRECT(U$2&amp;"!$G$1:$G$100")&amp;INDIRECT(U$2&amp;"!$F$1:$F$100"),0),MATCH($H67,INDIRECT(U$2&amp;"!$1:$1"),0)))),
"Not found")</f>
        <v>ONE^MOMFIRST</v>
      </c>
      <c r="V67" s="16" t="str">
        <f t="shared" ca="1" si="3"/>
        <v>Match</v>
      </c>
    </row>
    <row r="68" spans="1:22" ht="15" customHeight="1" x14ac:dyDescent="0.25">
      <c r="A68" s="10">
        <v>67</v>
      </c>
      <c r="B68" s="41"/>
      <c r="E68" s="10" t="s">
        <v>1076</v>
      </c>
      <c r="F68" s="10">
        <v>3</v>
      </c>
      <c r="G68" s="10" t="s">
        <v>1076</v>
      </c>
      <c r="H68" s="10">
        <v>3</v>
      </c>
      <c r="L68" s="10" t="s">
        <v>486</v>
      </c>
      <c r="M68" s="10" t="s">
        <v>486</v>
      </c>
      <c r="N68" s="10" t="s">
        <v>1017</v>
      </c>
      <c r="O68" s="10" t="s">
        <v>328</v>
      </c>
      <c r="P68" s="10" t="s">
        <v>983</v>
      </c>
      <c r="Q68" s="10" t="s">
        <v>420</v>
      </c>
      <c r="R68" s="10" t="s">
        <v>1081</v>
      </c>
      <c r="S68" s="18" t="s">
        <v>445</v>
      </c>
      <c r="T68" s="17" t="str">
        <f t="array" ref="T68">IFERROR(INDEX(Mappings!$L:$L,MATCH(S68&amp;$L68,Mappings!$J:$J&amp;Mappings!$D:$D,0)),"")</f>
        <v>MTH^Mother^HL70063</v>
      </c>
      <c r="U68" s="15" t="str">
        <f t="array" aca="1" ref="U68" ca="1">IFERROR(
IF(NOT(OR($G68="OBX",$G68="OBR")),INDEX(INDIRECT(U$2&amp;"!$A$1:$BJ$100"),MATCH("*"&amp;$G68&amp;"*",INDIRECT(U$2&amp;"!$B$1:$B$100"),0),MATCH($H68,INDIRECT(U$2&amp;"!$1:$1"),0)),
IF(OR($G68="OBX",$G68="OBR"),INDEX(INDIRECT(U$2&amp;"!$A$1:$BJ$100"),MATCH((("*"&amp;$G68&amp;"*")&amp;("*"&amp;$I68&amp;"*")&amp;("*"&amp;$J68&amp;"*")&amp;("*"&amp;$K68&amp;"*")),INDIRECT(U$2&amp;"!$B$1:$B$100")&amp;INDIRECT(U$2&amp;"!$E$1:$E$100")&amp;INDIRECT(U$2&amp;"!$G$1:$G$100")&amp;INDIRECT(U$2&amp;"!$F$1:$F$100"),0),MATCH($H68,INDIRECT(U$2&amp;"!$1:$1"),0)))),
"Not found")</f>
        <v>MTH^Mother^HL70063</v>
      </c>
      <c r="V68" s="16" t="str">
        <f t="shared" ca="1" si="3"/>
        <v>Match</v>
      </c>
    </row>
    <row r="69" spans="1:22" ht="15" customHeight="1" x14ac:dyDescent="0.25">
      <c r="A69" s="10">
        <v>68</v>
      </c>
      <c r="B69" s="41"/>
      <c r="E69" s="10" t="s">
        <v>1076</v>
      </c>
      <c r="F69" s="10">
        <v>4</v>
      </c>
      <c r="G69" s="10" t="s">
        <v>1076</v>
      </c>
      <c r="H69" s="10">
        <v>4</v>
      </c>
      <c r="L69" s="10" t="s">
        <v>1082</v>
      </c>
      <c r="M69" s="10" t="s">
        <v>1082</v>
      </c>
      <c r="N69" s="10" t="s">
        <v>986</v>
      </c>
      <c r="O69" s="10" t="s">
        <v>553</v>
      </c>
      <c r="P69" s="10" t="s">
        <v>1083</v>
      </c>
      <c r="R69" s="10" t="s">
        <v>1084</v>
      </c>
      <c r="S69" s="13" t="s">
        <v>1516</v>
      </c>
      <c r="T69" s="14" t="str">
        <f>S69</f>
        <v>1776 Main Street^^Richmond^VA^23219</v>
      </c>
      <c r="U69" s="15" t="str">
        <f t="array" aca="1" ref="U69" ca="1">IFERROR(
IF(NOT(OR($G69="OBX",$G69="OBR")),INDEX(INDIRECT(U$2&amp;"!$A$1:$BJ$100"),MATCH("*"&amp;$G69&amp;"*",INDIRECT(U$2&amp;"!$B$1:$B$100"),0),MATCH($H69,INDIRECT(U$2&amp;"!$1:$1"),0)),
IF(OR($G69="OBX",$G69="OBR"),INDEX(INDIRECT(U$2&amp;"!$A$1:$BJ$100"),MATCH((("*"&amp;$G69&amp;"*")&amp;("*"&amp;$I69&amp;"*")&amp;("*"&amp;$J69&amp;"*")&amp;("*"&amp;$K69&amp;"*")),INDIRECT(U$2&amp;"!$B$1:$B$100")&amp;INDIRECT(U$2&amp;"!$E$1:$E$100")&amp;INDIRECT(U$2&amp;"!$G$1:$G$100")&amp;INDIRECT(U$2&amp;"!$F$1:$F$100"),0),MATCH($H69,INDIRECT(U$2&amp;"!$1:$1"),0)))),
"Not found")</f>
        <v>1776 Main Street^^Richmond^VA^23219</v>
      </c>
      <c r="V69" s="16" t="str">
        <f t="shared" ca="1" si="3"/>
        <v>Match</v>
      </c>
    </row>
    <row r="70" spans="1:22" ht="15" customHeight="1" x14ac:dyDescent="0.25">
      <c r="A70" s="10">
        <v>69</v>
      </c>
      <c r="B70" s="41"/>
      <c r="E70" s="10" t="s">
        <v>1076</v>
      </c>
      <c r="F70" s="10">
        <v>5</v>
      </c>
      <c r="G70" s="10" t="s">
        <v>1076</v>
      </c>
      <c r="H70" s="10">
        <v>5</v>
      </c>
      <c r="L70" s="10" t="s">
        <v>1085</v>
      </c>
      <c r="M70" s="10" t="s">
        <v>1085</v>
      </c>
      <c r="N70" s="10" t="s">
        <v>986</v>
      </c>
      <c r="O70" s="10" t="s">
        <v>553</v>
      </c>
      <c r="P70" s="10" t="s">
        <v>1086</v>
      </c>
      <c r="R70" s="10" t="s">
        <v>1087</v>
      </c>
      <c r="S70" s="42">
        <v>8045693861</v>
      </c>
      <c r="T70" s="14" t="str">
        <f>IF(S70=0,"",(CONCATENATE("^^^^^",LEFT(S70,3),"^",RIGHT(S70,7))))</f>
        <v>^^^^^804^5693861</v>
      </c>
      <c r="U70" s="15" t="str">
        <f t="array" aca="1" ref="U70" ca="1">IFERROR(
IF(NOT(OR($G70="OBX",$G70="OBR")),INDEX(INDIRECT(U$2&amp;"!$A$1:$BJ$100"),MATCH("*"&amp;$G70&amp;"*",INDIRECT(U$2&amp;"!$B$1:$B$100"),0),MATCH($H70,INDIRECT(U$2&amp;"!$1:$1"),0)),
IF(OR($G70="OBX",$G70="OBR"),INDEX(INDIRECT(U$2&amp;"!$A$1:$BJ$100"),MATCH((("*"&amp;$G70&amp;"*")&amp;("*"&amp;$I70&amp;"*")&amp;("*"&amp;$J70&amp;"*")&amp;("*"&amp;$K70&amp;"*")),INDIRECT(U$2&amp;"!$B$1:$B$100")&amp;INDIRECT(U$2&amp;"!$E$1:$E$100")&amp;INDIRECT(U$2&amp;"!$G$1:$G$100")&amp;INDIRECT(U$2&amp;"!$F$1:$F$100"),0),MATCH($H70,INDIRECT(U$2&amp;"!$1:$1"),0)))),
"Not found")</f>
        <v>^^^^^804^5693861</v>
      </c>
      <c r="V70" s="16" t="str">
        <f t="shared" ca="1" si="3"/>
        <v>Match</v>
      </c>
    </row>
    <row r="71" spans="1:22" ht="15" hidden="1" customHeight="1" x14ac:dyDescent="0.25">
      <c r="A71" s="10">
        <v>70</v>
      </c>
      <c r="B71" s="41" t="s">
        <v>639</v>
      </c>
      <c r="E71" s="10" t="s">
        <v>1076</v>
      </c>
      <c r="F71" s="10">
        <v>6</v>
      </c>
      <c r="G71" s="10" t="s">
        <v>1076</v>
      </c>
      <c r="H71" s="10">
        <v>6</v>
      </c>
      <c r="L71" s="10" t="s">
        <v>1088</v>
      </c>
      <c r="M71" s="10" t="s">
        <v>1088</v>
      </c>
      <c r="O71" s="10" t="s">
        <v>331</v>
      </c>
      <c r="U71" s="15">
        <f t="array" aca="1" ref="U71" ca="1">IFERROR(
IF(NOT(OR($G71="OBX",$G71="OBR")),INDEX(INDIRECT(U$2&amp;"!$A$1:$BJ$100"),MATCH("*"&amp;$G71&amp;"*",INDIRECT(U$2&amp;"!$B$1:$B$100"),0),MATCH($H71,INDIRECT(U$2&amp;"!$1:$1"),0)),
IF(OR($G71="OBX",$G71="OBR"),INDEX(INDIRECT(U$2&amp;"!$A$1:$BJ$100"),MATCH((("*"&amp;$G71&amp;"*")&amp;("*"&amp;$I71&amp;"*")&amp;("*"&amp;$J71&amp;"*")&amp;("*"&amp;$K71&amp;"*")),INDIRECT(U$2&amp;"!$B$1:$B$100")&amp;INDIRECT(U$2&amp;"!$E$1:$E$100")&amp;INDIRECT(U$2&amp;"!$G$1:$G$100")&amp;INDIRECT(U$2&amp;"!$F$1:$F$100"),0),MATCH($H71,INDIRECT(U$2&amp;"!$1:$1"),0)))),
"Not found")</f>
        <v>0</v>
      </c>
      <c r="V71" s="16" t="str">
        <f t="shared" ca="1" si="3"/>
        <v>Match</v>
      </c>
    </row>
    <row r="72" spans="1:22" ht="15" customHeight="1" x14ac:dyDescent="0.25">
      <c r="A72" s="10">
        <v>71</v>
      </c>
      <c r="B72" s="41"/>
      <c r="E72" s="10" t="s">
        <v>1076</v>
      </c>
      <c r="F72" s="10">
        <v>7</v>
      </c>
      <c r="G72" s="10" t="s">
        <v>1076</v>
      </c>
      <c r="H72" s="10">
        <v>7</v>
      </c>
      <c r="L72" s="10" t="s">
        <v>625</v>
      </c>
      <c r="M72" s="10" t="s">
        <v>625</v>
      </c>
      <c r="N72" s="10" t="s">
        <v>1017</v>
      </c>
      <c r="O72" s="10" t="s">
        <v>553</v>
      </c>
      <c r="P72" s="10" t="s">
        <v>987</v>
      </c>
      <c r="Q72" s="10" t="s">
        <v>626</v>
      </c>
      <c r="S72" s="18" t="s">
        <v>631</v>
      </c>
      <c r="T72" s="17" t="str">
        <f t="array" ref="T72">IFERROR(INDEX(Mappings!$L:$L,MATCH(S72&amp;$L72,Mappings!$J:$J&amp;Mappings!$D:$D,0)),"")</f>
        <v>N^Next-of-Kin^HL70131</v>
      </c>
      <c r="U72" s="15" t="str">
        <f t="array" aca="1" ref="U72" ca="1">IFERROR(
IF(NOT(OR($G72="OBX",$G72="OBR")),INDEX(INDIRECT(U$2&amp;"!$A$1:$BJ$100"),MATCH("*"&amp;$G72&amp;"*",INDIRECT(U$2&amp;"!$B$1:$B$100"),0),MATCH($H72,INDIRECT(U$2&amp;"!$1:$1"),0)),
IF(OR($G72="OBX",$G72="OBR"),INDEX(INDIRECT(U$2&amp;"!$A$1:$BJ$100"),MATCH((("*"&amp;$G72&amp;"*")&amp;("*"&amp;$I72&amp;"*")&amp;("*"&amp;$J72&amp;"*")&amp;("*"&amp;$K72&amp;"*")),INDIRECT(U$2&amp;"!$B$1:$B$100")&amp;INDIRECT(U$2&amp;"!$E$1:$E$100")&amp;INDIRECT(U$2&amp;"!$G$1:$G$100")&amp;INDIRECT(U$2&amp;"!$F$1:$F$100"),0),MATCH($H72,INDIRECT(U$2&amp;"!$1:$1"),0)))),
"Not found")</f>
        <v>N^Next-of-Kin^HL70131</v>
      </c>
      <c r="V72" s="16" t="str">
        <f t="shared" ca="1" si="3"/>
        <v>Match</v>
      </c>
    </row>
    <row r="73" spans="1:22" ht="15" hidden="1" customHeight="1" x14ac:dyDescent="0.25">
      <c r="A73" s="10">
        <v>72</v>
      </c>
      <c r="B73" s="41" t="s">
        <v>639</v>
      </c>
      <c r="E73" s="10" t="s">
        <v>1076</v>
      </c>
      <c r="F73" s="10">
        <v>8</v>
      </c>
      <c r="G73" s="10" t="s">
        <v>1076</v>
      </c>
      <c r="H73" s="10">
        <v>8</v>
      </c>
      <c r="L73" s="10" t="s">
        <v>1089</v>
      </c>
      <c r="M73" s="10" t="s">
        <v>1089</v>
      </c>
      <c r="O73" s="10" t="s">
        <v>986</v>
      </c>
      <c r="R73" s="10" t="s">
        <v>1003</v>
      </c>
      <c r="U73" s="15">
        <f t="array" aca="1" ref="U73" ca="1">IFERROR(
IF(NOT(OR($G73="OBX",$G73="OBR")),INDEX(INDIRECT(U$2&amp;"!$A$1:$BJ$100"),MATCH("*"&amp;$G73&amp;"*",INDIRECT(U$2&amp;"!$B$1:$B$100"),0),MATCH($H73,INDIRECT(U$2&amp;"!$1:$1"),0)),
IF(OR($G73="OBX",$G73="OBR"),INDEX(INDIRECT(U$2&amp;"!$A$1:$BJ$100"),MATCH((("*"&amp;$G73&amp;"*")&amp;("*"&amp;$I73&amp;"*")&amp;("*"&amp;$J73&amp;"*")&amp;("*"&amp;$K73&amp;"*")),INDIRECT(U$2&amp;"!$B$1:$B$100")&amp;INDIRECT(U$2&amp;"!$E$1:$E$100")&amp;INDIRECT(U$2&amp;"!$G$1:$G$100")&amp;INDIRECT(U$2&amp;"!$F$1:$F$100"),0),MATCH($H73,INDIRECT(U$2&amp;"!$1:$1"),0)))),
"Not found")</f>
        <v>0</v>
      </c>
      <c r="V73" s="16" t="str">
        <f t="shared" ca="1" si="3"/>
        <v>Match</v>
      </c>
    </row>
    <row r="74" spans="1:22" ht="15" hidden="1" customHeight="1" x14ac:dyDescent="0.25">
      <c r="A74" s="10">
        <v>73</v>
      </c>
      <c r="B74" s="41" t="s">
        <v>639</v>
      </c>
      <c r="E74" s="10" t="s">
        <v>1076</v>
      </c>
      <c r="F74" s="10">
        <v>9</v>
      </c>
      <c r="G74" s="10" t="s">
        <v>1076</v>
      </c>
      <c r="H74" s="10">
        <v>9</v>
      </c>
      <c r="L74" s="10" t="s">
        <v>1090</v>
      </c>
      <c r="M74" s="10" t="s">
        <v>1090</v>
      </c>
      <c r="O74" s="10" t="s">
        <v>986</v>
      </c>
      <c r="R74" s="10" t="s">
        <v>1003</v>
      </c>
      <c r="U74" s="15">
        <f t="array" aca="1" ref="U74" ca="1">IFERROR(
IF(NOT(OR($G74="OBX",$G74="OBR")),INDEX(INDIRECT(U$2&amp;"!$A$1:$BJ$100"),MATCH("*"&amp;$G74&amp;"*",INDIRECT(U$2&amp;"!$B$1:$B$100"),0),MATCH($H74,INDIRECT(U$2&amp;"!$1:$1"),0)),
IF(OR($G74="OBX",$G74="OBR"),INDEX(INDIRECT(U$2&amp;"!$A$1:$BJ$100"),MATCH((("*"&amp;$G74&amp;"*")&amp;("*"&amp;$I74&amp;"*")&amp;("*"&amp;$J74&amp;"*")&amp;("*"&amp;$K74&amp;"*")),INDIRECT(U$2&amp;"!$B$1:$B$100")&amp;INDIRECT(U$2&amp;"!$E$1:$E$100")&amp;INDIRECT(U$2&amp;"!$G$1:$G$100")&amp;INDIRECT(U$2&amp;"!$F$1:$F$100"),0),MATCH($H74,INDIRECT(U$2&amp;"!$1:$1"),0)))),
"Not found")</f>
        <v>0</v>
      </c>
      <c r="V74" s="16" t="str">
        <f t="shared" ca="1" si="3"/>
        <v>Match</v>
      </c>
    </row>
    <row r="75" spans="1:22" ht="15" hidden="1" customHeight="1" x14ac:dyDescent="0.25">
      <c r="A75" s="10">
        <v>74</v>
      </c>
      <c r="B75" s="41" t="s">
        <v>639</v>
      </c>
      <c r="E75" s="10" t="s">
        <v>1076</v>
      </c>
      <c r="F75" s="10">
        <v>10</v>
      </c>
      <c r="G75" s="10" t="s">
        <v>1076</v>
      </c>
      <c r="H75" s="10">
        <v>10</v>
      </c>
      <c r="L75" s="10" t="s">
        <v>1091</v>
      </c>
      <c r="M75" s="10" t="s">
        <v>1091</v>
      </c>
      <c r="O75" s="10" t="s">
        <v>986</v>
      </c>
      <c r="R75" s="10" t="s">
        <v>1003</v>
      </c>
      <c r="U75" s="15">
        <f t="array" aca="1" ref="U75" ca="1">IFERROR(
IF(NOT(OR($G75="OBX",$G75="OBR")),INDEX(INDIRECT(U$2&amp;"!$A$1:$BJ$100"),MATCH("*"&amp;$G75&amp;"*",INDIRECT(U$2&amp;"!$B$1:$B$100"),0),MATCH($H75,INDIRECT(U$2&amp;"!$1:$1"),0)),
IF(OR($G75="OBX",$G75="OBR"),INDEX(INDIRECT(U$2&amp;"!$A$1:$BJ$100"),MATCH((("*"&amp;$G75&amp;"*")&amp;("*"&amp;$I75&amp;"*")&amp;("*"&amp;$J75&amp;"*")&amp;("*"&amp;$K75&amp;"*")),INDIRECT(U$2&amp;"!$B$1:$B$100")&amp;INDIRECT(U$2&amp;"!$E$1:$E$100")&amp;INDIRECT(U$2&amp;"!$G$1:$G$100")&amp;INDIRECT(U$2&amp;"!$F$1:$F$100"),0),MATCH($H75,INDIRECT(U$2&amp;"!$1:$1"),0)))),
"Not found")</f>
        <v>0</v>
      </c>
      <c r="V75" s="16" t="str">
        <f t="shared" ca="1" si="3"/>
        <v>Match</v>
      </c>
    </row>
    <row r="76" spans="1:22" ht="15" hidden="1" customHeight="1" x14ac:dyDescent="0.25">
      <c r="A76" s="10">
        <v>75</v>
      </c>
      <c r="B76" s="41" t="s">
        <v>639</v>
      </c>
      <c r="E76" s="10" t="s">
        <v>1076</v>
      </c>
      <c r="F76" s="10">
        <v>11</v>
      </c>
      <c r="G76" s="10" t="s">
        <v>1076</v>
      </c>
      <c r="H76" s="10">
        <v>11</v>
      </c>
      <c r="L76" s="10" t="s">
        <v>1092</v>
      </c>
      <c r="M76" s="10" t="s">
        <v>1092</v>
      </c>
      <c r="N76" s="10" t="s">
        <v>1093</v>
      </c>
      <c r="O76" s="10" t="s">
        <v>1094</v>
      </c>
      <c r="P76" s="10" t="s">
        <v>987</v>
      </c>
      <c r="R76" s="10" t="s">
        <v>1095</v>
      </c>
      <c r="U76" s="15">
        <f t="array" aca="1" ref="U76" ca="1">IFERROR(
IF(NOT(OR($G76="OBX",$G76="OBR")),INDEX(INDIRECT(U$2&amp;"!$A$1:$BJ$100"),MATCH("*"&amp;$G76&amp;"*",INDIRECT(U$2&amp;"!$B$1:$B$100"),0),MATCH($H76,INDIRECT(U$2&amp;"!$1:$1"),0)),
IF(OR($G76="OBX",$G76="OBR"),INDEX(INDIRECT(U$2&amp;"!$A$1:$BJ$100"),MATCH((("*"&amp;$G76&amp;"*")&amp;("*"&amp;$I76&amp;"*")&amp;("*"&amp;$J76&amp;"*")&amp;("*"&amp;$K76&amp;"*")),INDIRECT(U$2&amp;"!$B$1:$B$100")&amp;INDIRECT(U$2&amp;"!$E$1:$E$100")&amp;INDIRECT(U$2&amp;"!$G$1:$G$100")&amp;INDIRECT(U$2&amp;"!$F$1:$F$100"),0),MATCH($H76,INDIRECT(U$2&amp;"!$1:$1"),0)))),
"Not found")</f>
        <v>0</v>
      </c>
      <c r="V76" s="16" t="str">
        <f t="shared" ca="1" si="3"/>
        <v>Match</v>
      </c>
    </row>
    <row r="77" spans="1:22" ht="15" hidden="1" customHeight="1" x14ac:dyDescent="0.25">
      <c r="A77" s="10">
        <v>76</v>
      </c>
      <c r="B77" s="41" t="s">
        <v>639</v>
      </c>
      <c r="E77" s="10" t="s">
        <v>1076</v>
      </c>
      <c r="F77" s="10">
        <v>12</v>
      </c>
      <c r="G77" s="10" t="s">
        <v>1076</v>
      </c>
      <c r="H77" s="10">
        <v>12</v>
      </c>
      <c r="L77" s="10" t="s">
        <v>1096</v>
      </c>
      <c r="M77" s="10" t="s">
        <v>1096</v>
      </c>
      <c r="O77" s="10" t="s">
        <v>986</v>
      </c>
      <c r="R77" s="10" t="s">
        <v>1003</v>
      </c>
      <c r="U77" s="15">
        <f t="array" aca="1" ref="U77" ca="1">IFERROR(
IF(NOT(OR($G77="OBX",$G77="OBR")),INDEX(INDIRECT(U$2&amp;"!$A$1:$BJ$100"),MATCH("*"&amp;$G77&amp;"*",INDIRECT(U$2&amp;"!$B$1:$B$100"),0),MATCH($H77,INDIRECT(U$2&amp;"!$1:$1"),0)),
IF(OR($G77="OBX",$G77="OBR"),INDEX(INDIRECT(U$2&amp;"!$A$1:$BJ$100"),MATCH((("*"&amp;$G77&amp;"*")&amp;("*"&amp;$I77&amp;"*")&amp;("*"&amp;$J77&amp;"*")&amp;("*"&amp;$K77&amp;"*")),INDIRECT(U$2&amp;"!$B$1:$B$100")&amp;INDIRECT(U$2&amp;"!$E$1:$E$100")&amp;INDIRECT(U$2&amp;"!$G$1:$G$100")&amp;INDIRECT(U$2&amp;"!$F$1:$F$100"),0),MATCH($H77,INDIRECT(U$2&amp;"!$1:$1"),0)))),
"Not found")</f>
        <v>0</v>
      </c>
      <c r="V77" s="16" t="str">
        <f t="shared" ca="1" si="3"/>
        <v>Match</v>
      </c>
    </row>
    <row r="78" spans="1:22" ht="15" hidden="1" customHeight="1" x14ac:dyDescent="0.25">
      <c r="A78" s="10">
        <v>77</v>
      </c>
      <c r="B78" s="41" t="s">
        <v>639</v>
      </c>
      <c r="E78" s="10" t="s">
        <v>1076</v>
      </c>
      <c r="F78" s="10">
        <v>13</v>
      </c>
      <c r="G78" s="10" t="s">
        <v>1076</v>
      </c>
      <c r="H78" s="10">
        <v>13</v>
      </c>
      <c r="L78" s="10" t="s">
        <v>1097</v>
      </c>
      <c r="M78" s="10" t="s">
        <v>1097</v>
      </c>
      <c r="N78" s="10" t="s">
        <v>986</v>
      </c>
      <c r="O78" s="10" t="s">
        <v>1098</v>
      </c>
      <c r="P78" s="10" t="s">
        <v>987</v>
      </c>
      <c r="R78" s="10" t="s">
        <v>1099</v>
      </c>
      <c r="U78" s="15">
        <f t="array" aca="1" ref="U78" ca="1">IFERROR(
IF(NOT(OR($G78="OBX",$G78="OBR")),INDEX(INDIRECT(U$2&amp;"!$A$1:$BJ$100"),MATCH("*"&amp;$G78&amp;"*",INDIRECT(U$2&amp;"!$B$1:$B$100"),0),MATCH($H78,INDIRECT(U$2&amp;"!$1:$1"),0)),
IF(OR($G78="OBX",$G78="OBR"),INDEX(INDIRECT(U$2&amp;"!$A$1:$BJ$100"),MATCH((("*"&amp;$G78&amp;"*")&amp;("*"&amp;$I78&amp;"*")&amp;("*"&amp;$J78&amp;"*")&amp;("*"&amp;$K78&amp;"*")),INDIRECT(U$2&amp;"!$B$1:$B$100")&amp;INDIRECT(U$2&amp;"!$E$1:$E$100")&amp;INDIRECT(U$2&amp;"!$G$1:$G$100")&amp;INDIRECT(U$2&amp;"!$F$1:$F$100"),0),MATCH($H78,INDIRECT(U$2&amp;"!$1:$1"),0)))),
"Not found")</f>
        <v>0</v>
      </c>
      <c r="V78" s="16" t="str">
        <f t="shared" ca="1" si="3"/>
        <v>Match</v>
      </c>
    </row>
    <row r="79" spans="1:22" ht="15" hidden="1" customHeight="1" x14ac:dyDescent="0.25">
      <c r="A79" s="10">
        <v>78</v>
      </c>
      <c r="B79" s="41" t="s">
        <v>639</v>
      </c>
      <c r="E79" s="10" t="s">
        <v>1076</v>
      </c>
      <c r="F79" s="10">
        <v>14</v>
      </c>
      <c r="G79" s="10" t="s">
        <v>1076</v>
      </c>
      <c r="H79" s="10">
        <v>14</v>
      </c>
      <c r="L79" s="10" t="s">
        <v>1049</v>
      </c>
      <c r="M79" s="10" t="s">
        <v>1049</v>
      </c>
      <c r="O79" s="10" t="s">
        <v>986</v>
      </c>
      <c r="R79" s="10" t="s">
        <v>1003</v>
      </c>
      <c r="U79" s="15">
        <f t="array" aca="1" ref="U79" ca="1">IFERROR(
IF(NOT(OR($G79="OBX",$G79="OBR")),INDEX(INDIRECT(U$2&amp;"!$A$1:$BJ$100"),MATCH("*"&amp;$G79&amp;"*",INDIRECT(U$2&amp;"!$B$1:$B$100"),0),MATCH($H79,INDIRECT(U$2&amp;"!$1:$1"),0)),
IF(OR($G79="OBX",$G79="OBR"),INDEX(INDIRECT(U$2&amp;"!$A$1:$BJ$100"),MATCH((("*"&amp;$G79&amp;"*")&amp;("*"&amp;$I79&amp;"*")&amp;("*"&amp;$J79&amp;"*")&amp;("*"&amp;$K79&amp;"*")),INDIRECT(U$2&amp;"!$B$1:$B$100")&amp;INDIRECT(U$2&amp;"!$E$1:$E$100")&amp;INDIRECT(U$2&amp;"!$G$1:$G$100")&amp;INDIRECT(U$2&amp;"!$F$1:$F$100"),0),MATCH($H79,INDIRECT(U$2&amp;"!$1:$1"),0)))),
"Not found")</f>
        <v>0</v>
      </c>
      <c r="V79" s="16" t="str">
        <f t="shared" ca="1" si="3"/>
        <v>Match</v>
      </c>
    </row>
    <row r="80" spans="1:22" ht="15" hidden="1" customHeight="1" x14ac:dyDescent="0.25">
      <c r="A80" s="10">
        <v>79</v>
      </c>
      <c r="B80" s="41" t="s">
        <v>639</v>
      </c>
      <c r="E80" s="10" t="s">
        <v>1076</v>
      </c>
      <c r="F80" s="10">
        <v>15</v>
      </c>
      <c r="G80" s="10" t="s">
        <v>1076</v>
      </c>
      <c r="H80" s="10">
        <v>15</v>
      </c>
      <c r="L80" s="10" t="s">
        <v>320</v>
      </c>
      <c r="M80" s="10" t="s">
        <v>320</v>
      </c>
      <c r="O80" s="10" t="s">
        <v>986</v>
      </c>
      <c r="R80" s="10" t="s">
        <v>1003</v>
      </c>
      <c r="U80" s="15">
        <f t="array" aca="1" ref="U80" ca="1">IFERROR(
IF(NOT(OR($G80="OBX",$G80="OBR")),INDEX(INDIRECT(U$2&amp;"!$A$1:$BJ$100"),MATCH("*"&amp;$G80&amp;"*",INDIRECT(U$2&amp;"!$B$1:$B$100"),0),MATCH($H80,INDIRECT(U$2&amp;"!$1:$1"),0)),
IF(OR($G80="OBX",$G80="OBR"),INDEX(INDIRECT(U$2&amp;"!$A$1:$BJ$100"),MATCH((("*"&amp;$G80&amp;"*")&amp;("*"&amp;$I80&amp;"*")&amp;("*"&amp;$J80&amp;"*")&amp;("*"&amp;$K80&amp;"*")),INDIRECT(U$2&amp;"!$B$1:$B$100")&amp;INDIRECT(U$2&amp;"!$E$1:$E$100")&amp;INDIRECT(U$2&amp;"!$G$1:$G$100")&amp;INDIRECT(U$2&amp;"!$F$1:$F$100"),0),MATCH($H80,INDIRECT(U$2&amp;"!$1:$1"),0)))),
"Not found")</f>
        <v>0</v>
      </c>
      <c r="V80" s="16" t="str">
        <f t="shared" ca="1" si="3"/>
        <v>Match</v>
      </c>
    </row>
    <row r="81" spans="1:22" ht="15" customHeight="1" x14ac:dyDescent="0.25">
      <c r="A81" s="10">
        <v>80</v>
      </c>
      <c r="B81" s="41"/>
      <c r="E81" s="10" t="s">
        <v>1076</v>
      </c>
      <c r="F81" s="10">
        <v>16</v>
      </c>
      <c r="G81" s="10" t="s">
        <v>1076</v>
      </c>
      <c r="H81" s="10">
        <v>16</v>
      </c>
      <c r="L81" s="10" t="s">
        <v>1031</v>
      </c>
      <c r="M81" s="10" t="s">
        <v>1031</v>
      </c>
      <c r="N81" s="10" t="s">
        <v>986</v>
      </c>
      <c r="O81" s="10" t="s">
        <v>986</v>
      </c>
      <c r="P81" s="10" t="s">
        <v>986</v>
      </c>
      <c r="R81" s="10" t="s">
        <v>1100</v>
      </c>
      <c r="S81" s="44">
        <v>31519</v>
      </c>
      <c r="T81" s="17" t="str">
        <f>IF(S81=0,"",(TEXT(S81,"yyyymmdd")))</f>
        <v>19860417</v>
      </c>
      <c r="U81" s="15">
        <f t="array" aca="1" ref="U81" ca="1">IFERROR(
IF(NOT(OR($G81="OBX",$G81="OBR")),INDEX(INDIRECT(U$2&amp;"!$A$1:$BJ$100"),MATCH("*"&amp;$G81&amp;"*",INDIRECT(U$2&amp;"!$B$1:$B$100"),0),MATCH($H81,INDIRECT(U$2&amp;"!$1:$1"),0)),
IF(OR($G81="OBX",$G81="OBR"),INDEX(INDIRECT(U$2&amp;"!$A$1:$BJ$100"),MATCH((("*"&amp;$G81&amp;"*")&amp;("*"&amp;$I81&amp;"*")&amp;("*"&amp;$J81&amp;"*")&amp;("*"&amp;$K81&amp;"*")),INDIRECT(U$2&amp;"!$B$1:$B$100")&amp;INDIRECT(U$2&amp;"!$E$1:$E$100")&amp;INDIRECT(U$2&amp;"!$G$1:$G$100")&amp;INDIRECT(U$2&amp;"!$F$1:$F$100"),0),MATCH($H81,INDIRECT(U$2&amp;"!$1:$1"),0)))),
"Not found")</f>
        <v>19860416</v>
      </c>
      <c r="V81" s="16" t="str">
        <f t="shared" ca="1" si="3"/>
        <v/>
      </c>
    </row>
    <row r="82" spans="1:22" ht="15" hidden="1" customHeight="1" x14ac:dyDescent="0.25">
      <c r="A82" s="10">
        <v>81</v>
      </c>
      <c r="B82" s="41" t="s">
        <v>639</v>
      </c>
      <c r="E82" s="10" t="s">
        <v>1076</v>
      </c>
      <c r="F82" s="10">
        <v>17</v>
      </c>
      <c r="G82" s="10" t="s">
        <v>1076</v>
      </c>
      <c r="H82" s="10">
        <v>17</v>
      </c>
      <c r="L82" s="10" t="s">
        <v>1101</v>
      </c>
      <c r="M82" s="10" t="s">
        <v>1101</v>
      </c>
      <c r="O82" s="10" t="s">
        <v>986</v>
      </c>
      <c r="R82" s="10" t="s">
        <v>1003</v>
      </c>
      <c r="U82" s="15">
        <f t="array" aca="1" ref="U82" ca="1">IFERROR(
IF(NOT(OR($G82="OBX",$G82="OBR")),INDEX(INDIRECT(U$2&amp;"!$A$1:$BJ$100"),MATCH("*"&amp;$G82&amp;"*",INDIRECT(U$2&amp;"!$B$1:$B$100"),0),MATCH($H82,INDIRECT(U$2&amp;"!$1:$1"),0)),
IF(OR($G82="OBX",$G82="OBR"),INDEX(INDIRECT(U$2&amp;"!$A$1:$BJ$100"),MATCH((("*"&amp;$G82&amp;"*")&amp;("*"&amp;$I82&amp;"*")&amp;("*"&amp;$J82&amp;"*")&amp;("*"&amp;$K82&amp;"*")),INDIRECT(U$2&amp;"!$B$1:$B$100")&amp;INDIRECT(U$2&amp;"!$E$1:$E$100")&amp;INDIRECT(U$2&amp;"!$G$1:$G$100")&amp;INDIRECT(U$2&amp;"!$F$1:$F$100"),0),MATCH($H82,INDIRECT(U$2&amp;"!$1:$1"),0)))),
"Not found")</f>
        <v>0</v>
      </c>
      <c r="V82" s="16" t="str">
        <f t="shared" ca="1" si="3"/>
        <v>Match</v>
      </c>
    </row>
    <row r="83" spans="1:22" ht="15" hidden="1" customHeight="1" x14ac:dyDescent="0.25">
      <c r="A83" s="10">
        <v>82</v>
      </c>
      <c r="B83" s="41" t="s">
        <v>639</v>
      </c>
      <c r="E83" s="10" t="s">
        <v>1076</v>
      </c>
      <c r="F83" s="10">
        <v>18</v>
      </c>
      <c r="G83" s="10" t="s">
        <v>1076</v>
      </c>
      <c r="H83" s="10">
        <v>18</v>
      </c>
      <c r="L83" s="10" t="s">
        <v>1102</v>
      </c>
      <c r="M83" s="10" t="s">
        <v>1102</v>
      </c>
      <c r="O83" s="10" t="s">
        <v>986</v>
      </c>
      <c r="R83" s="10" t="s">
        <v>1003</v>
      </c>
      <c r="U83" s="15">
        <f t="array" aca="1" ref="U83" ca="1">IFERROR(
IF(NOT(OR($G83="OBX",$G83="OBR")),INDEX(INDIRECT(U$2&amp;"!$A$1:$BJ$100"),MATCH("*"&amp;$G83&amp;"*",INDIRECT(U$2&amp;"!$B$1:$B$100"),0),MATCH($H83,INDIRECT(U$2&amp;"!$1:$1"),0)),
IF(OR($G83="OBX",$G83="OBR"),INDEX(INDIRECT(U$2&amp;"!$A$1:$BJ$100"),MATCH((("*"&amp;$G83&amp;"*")&amp;("*"&amp;$I83&amp;"*")&amp;("*"&amp;$J83&amp;"*")&amp;("*"&amp;$K83&amp;"*")),INDIRECT(U$2&amp;"!$B$1:$B$100")&amp;INDIRECT(U$2&amp;"!$E$1:$E$100")&amp;INDIRECT(U$2&amp;"!$G$1:$G$100")&amp;INDIRECT(U$2&amp;"!$F$1:$F$100"),0),MATCH($H83,INDIRECT(U$2&amp;"!$1:$1"),0)))),
"Not found")</f>
        <v>0</v>
      </c>
      <c r="V83" s="16" t="str">
        <f t="shared" ca="1" si="3"/>
        <v>Match</v>
      </c>
    </row>
    <row r="84" spans="1:22" ht="15" hidden="1" customHeight="1" x14ac:dyDescent="0.25">
      <c r="A84" s="10">
        <v>83</v>
      </c>
      <c r="B84" s="41" t="s">
        <v>639</v>
      </c>
      <c r="E84" s="10" t="s">
        <v>1076</v>
      </c>
      <c r="F84" s="10">
        <v>19</v>
      </c>
      <c r="G84" s="10" t="s">
        <v>1076</v>
      </c>
      <c r="H84" s="10">
        <v>19</v>
      </c>
      <c r="L84" s="10" t="s">
        <v>1061</v>
      </c>
      <c r="M84" s="10" t="s">
        <v>1061</v>
      </c>
      <c r="O84" s="10" t="s">
        <v>986</v>
      </c>
      <c r="R84" s="10" t="s">
        <v>1003</v>
      </c>
      <c r="U84" s="15">
        <f t="array" aca="1" ref="U84" ca="1">IFERROR(
IF(NOT(OR($G84="OBX",$G84="OBR")),INDEX(INDIRECT(U$2&amp;"!$A$1:$BJ$100"),MATCH("*"&amp;$G84&amp;"*",INDIRECT(U$2&amp;"!$B$1:$B$100"),0),MATCH($H84,INDIRECT(U$2&amp;"!$1:$1"),0)),
IF(OR($G84="OBX",$G84="OBR"),INDEX(INDIRECT(U$2&amp;"!$A$1:$BJ$100"),MATCH((("*"&amp;$G84&amp;"*")&amp;("*"&amp;$I84&amp;"*")&amp;("*"&amp;$J84&amp;"*")&amp;("*"&amp;$K84&amp;"*")),INDIRECT(U$2&amp;"!$B$1:$B$100")&amp;INDIRECT(U$2&amp;"!$E$1:$E$100")&amp;INDIRECT(U$2&amp;"!$G$1:$G$100")&amp;INDIRECT(U$2&amp;"!$F$1:$F$100"),0),MATCH($H84,INDIRECT(U$2&amp;"!$1:$1"),0)))),
"Not found")</f>
        <v>0</v>
      </c>
      <c r="V84" s="16" t="str">
        <f t="shared" ca="1" si="3"/>
        <v>Match</v>
      </c>
    </row>
    <row r="85" spans="1:22" ht="15" hidden="1" customHeight="1" x14ac:dyDescent="0.25">
      <c r="A85" s="10">
        <v>84</v>
      </c>
      <c r="B85" s="41" t="s">
        <v>639</v>
      </c>
      <c r="E85" s="10" t="s">
        <v>1076</v>
      </c>
      <c r="F85" s="10">
        <v>20</v>
      </c>
      <c r="G85" s="10" t="s">
        <v>1076</v>
      </c>
      <c r="H85" s="10">
        <v>20</v>
      </c>
      <c r="L85" s="10" t="s">
        <v>1048</v>
      </c>
      <c r="M85" s="10" t="s">
        <v>1048</v>
      </c>
      <c r="O85" s="10" t="s">
        <v>986</v>
      </c>
      <c r="R85" s="10" t="s">
        <v>1003</v>
      </c>
      <c r="U85" s="15">
        <f t="array" aca="1" ref="U85" ca="1">IFERROR(
IF(NOT(OR($G85="OBX",$G85="OBR")),INDEX(INDIRECT(U$2&amp;"!$A$1:$BJ$100"),MATCH("*"&amp;$G85&amp;"*",INDIRECT(U$2&amp;"!$B$1:$B$100"),0),MATCH($H85,INDIRECT(U$2&amp;"!$1:$1"),0)),
IF(OR($G85="OBX",$G85="OBR"),INDEX(INDIRECT(U$2&amp;"!$A$1:$BJ$100"),MATCH((("*"&amp;$G85&amp;"*")&amp;("*"&amp;$I85&amp;"*")&amp;("*"&amp;$J85&amp;"*")&amp;("*"&amp;$K85&amp;"*")),INDIRECT(U$2&amp;"!$B$1:$B$100")&amp;INDIRECT(U$2&amp;"!$E$1:$E$100")&amp;INDIRECT(U$2&amp;"!$G$1:$G$100")&amp;INDIRECT(U$2&amp;"!$F$1:$F$100"),0),MATCH($H85,INDIRECT(U$2&amp;"!$1:$1"),0)))),
"Not found")</f>
        <v>0</v>
      </c>
      <c r="V85" s="16" t="str">
        <f t="shared" ca="1" si="3"/>
        <v>Match</v>
      </c>
    </row>
    <row r="86" spans="1:22" ht="15" hidden="1" customHeight="1" x14ac:dyDescent="0.25">
      <c r="A86" s="10">
        <v>85</v>
      </c>
      <c r="B86" s="41" t="s">
        <v>639</v>
      </c>
      <c r="E86" s="10" t="s">
        <v>1076</v>
      </c>
      <c r="F86" s="10">
        <v>21</v>
      </c>
      <c r="G86" s="10" t="s">
        <v>1076</v>
      </c>
      <c r="H86" s="10">
        <v>21</v>
      </c>
      <c r="L86" s="10" t="s">
        <v>1103</v>
      </c>
      <c r="M86" s="10" t="s">
        <v>1103</v>
      </c>
      <c r="O86" s="10" t="s">
        <v>986</v>
      </c>
      <c r="R86" s="10" t="s">
        <v>1003</v>
      </c>
      <c r="U86" s="15">
        <f t="array" aca="1" ref="U86" ca="1">IFERROR(
IF(NOT(OR($G86="OBX",$G86="OBR")),INDEX(INDIRECT(U$2&amp;"!$A$1:$BJ$100"),MATCH("*"&amp;$G86&amp;"*",INDIRECT(U$2&amp;"!$B$1:$B$100"),0),MATCH($H86,INDIRECT(U$2&amp;"!$1:$1"),0)),
IF(OR($G86="OBX",$G86="OBR"),INDEX(INDIRECT(U$2&amp;"!$A$1:$BJ$100"),MATCH((("*"&amp;$G86&amp;"*")&amp;("*"&amp;$I86&amp;"*")&amp;("*"&amp;$J86&amp;"*")&amp;("*"&amp;$K86&amp;"*")),INDIRECT(U$2&amp;"!$B$1:$B$100")&amp;INDIRECT(U$2&amp;"!$E$1:$E$100")&amp;INDIRECT(U$2&amp;"!$G$1:$G$100")&amp;INDIRECT(U$2&amp;"!$F$1:$F$100"),0),MATCH($H86,INDIRECT(U$2&amp;"!$1:$1"),0)))),
"Not found")</f>
        <v>0</v>
      </c>
      <c r="V86" s="16" t="str">
        <f t="shared" ca="1" si="3"/>
        <v>Match</v>
      </c>
    </row>
    <row r="87" spans="1:22" ht="15" hidden="1" customHeight="1" x14ac:dyDescent="0.25">
      <c r="A87" s="10">
        <v>86</v>
      </c>
      <c r="B87" s="41" t="s">
        <v>639</v>
      </c>
      <c r="E87" s="10" t="s">
        <v>1076</v>
      </c>
      <c r="F87" s="10">
        <v>22</v>
      </c>
      <c r="G87" s="10" t="s">
        <v>1076</v>
      </c>
      <c r="H87" s="10">
        <v>22</v>
      </c>
      <c r="L87" s="10" t="s">
        <v>1104</v>
      </c>
      <c r="M87" s="10" t="s">
        <v>1104</v>
      </c>
      <c r="O87" s="10" t="s">
        <v>986</v>
      </c>
      <c r="R87" s="10" t="s">
        <v>1003</v>
      </c>
      <c r="U87" s="15">
        <f t="array" aca="1" ref="U87" ca="1">IFERROR(
IF(NOT(OR($G87="OBX",$G87="OBR")),INDEX(INDIRECT(U$2&amp;"!$A$1:$BJ$100"),MATCH("*"&amp;$G87&amp;"*",INDIRECT(U$2&amp;"!$B$1:$B$100"),0),MATCH($H87,INDIRECT(U$2&amp;"!$1:$1"),0)),
IF(OR($G87="OBX",$G87="OBR"),INDEX(INDIRECT(U$2&amp;"!$A$1:$BJ$100"),MATCH((("*"&amp;$G87&amp;"*")&amp;("*"&amp;$I87&amp;"*")&amp;("*"&amp;$J87&amp;"*")&amp;("*"&amp;$K87&amp;"*")),INDIRECT(U$2&amp;"!$B$1:$B$100")&amp;INDIRECT(U$2&amp;"!$E$1:$E$100")&amp;INDIRECT(U$2&amp;"!$G$1:$G$100")&amp;INDIRECT(U$2&amp;"!$F$1:$F$100"),0),MATCH($H87,INDIRECT(U$2&amp;"!$1:$1"),0)))),
"Not found")</f>
        <v>0</v>
      </c>
      <c r="V87" s="16" t="str">
        <f t="shared" ca="1" si="3"/>
        <v>Match</v>
      </c>
    </row>
    <row r="88" spans="1:22" ht="15" hidden="1" customHeight="1" x14ac:dyDescent="0.25">
      <c r="A88" s="10">
        <v>87</v>
      </c>
      <c r="B88" s="41" t="s">
        <v>639</v>
      </c>
      <c r="E88" s="10" t="s">
        <v>1076</v>
      </c>
      <c r="F88" s="10">
        <v>23</v>
      </c>
      <c r="G88" s="10" t="s">
        <v>1076</v>
      </c>
      <c r="H88" s="10">
        <v>23</v>
      </c>
      <c r="L88" s="10" t="s">
        <v>1105</v>
      </c>
      <c r="M88" s="10" t="s">
        <v>1105</v>
      </c>
      <c r="O88" s="10" t="s">
        <v>986</v>
      </c>
      <c r="R88" s="10" t="s">
        <v>1003</v>
      </c>
      <c r="U88" s="15">
        <f t="array" aca="1" ref="U88" ca="1">IFERROR(
IF(NOT(OR($G88="OBX",$G88="OBR")),INDEX(INDIRECT(U$2&amp;"!$A$1:$BJ$100"),MATCH("*"&amp;$G88&amp;"*",INDIRECT(U$2&amp;"!$B$1:$B$100"),0),MATCH($H88,INDIRECT(U$2&amp;"!$1:$1"),0)),
IF(OR($G88="OBX",$G88="OBR"),INDEX(INDIRECT(U$2&amp;"!$A$1:$BJ$100"),MATCH((("*"&amp;$G88&amp;"*")&amp;("*"&amp;$I88&amp;"*")&amp;("*"&amp;$J88&amp;"*")&amp;("*"&amp;$K88&amp;"*")),INDIRECT(U$2&amp;"!$B$1:$B$100")&amp;INDIRECT(U$2&amp;"!$E$1:$E$100")&amp;INDIRECT(U$2&amp;"!$G$1:$G$100")&amp;INDIRECT(U$2&amp;"!$F$1:$F$100"),0),MATCH($H88,INDIRECT(U$2&amp;"!$1:$1"),0)))),
"Not found")</f>
        <v>0</v>
      </c>
      <c r="V88" s="16" t="str">
        <f t="shared" ca="1" si="3"/>
        <v>Match</v>
      </c>
    </row>
    <row r="89" spans="1:22" ht="15" hidden="1" customHeight="1" x14ac:dyDescent="0.25">
      <c r="A89" s="10">
        <v>88</v>
      </c>
      <c r="B89" s="41" t="s">
        <v>639</v>
      </c>
      <c r="E89" s="10" t="s">
        <v>1076</v>
      </c>
      <c r="F89" s="10">
        <v>24</v>
      </c>
      <c r="G89" s="10" t="s">
        <v>1076</v>
      </c>
      <c r="H89" s="10">
        <v>24</v>
      </c>
      <c r="L89" s="10" t="s">
        <v>1106</v>
      </c>
      <c r="M89" s="10" t="s">
        <v>1106</v>
      </c>
      <c r="O89" s="10" t="s">
        <v>986</v>
      </c>
      <c r="R89" s="10" t="s">
        <v>1003</v>
      </c>
      <c r="U89" s="15">
        <f t="array" aca="1" ref="U89" ca="1">IFERROR(
IF(NOT(OR($G89="OBX",$G89="OBR")),INDEX(INDIRECT(U$2&amp;"!$A$1:$BJ$100"),MATCH("*"&amp;$G89&amp;"*",INDIRECT(U$2&amp;"!$B$1:$B$100"),0),MATCH($H89,INDIRECT(U$2&amp;"!$1:$1"),0)),
IF(OR($G89="OBX",$G89="OBR"),INDEX(INDIRECT(U$2&amp;"!$A$1:$BJ$100"),MATCH((("*"&amp;$G89&amp;"*")&amp;("*"&amp;$I89&amp;"*")&amp;("*"&amp;$J89&amp;"*")&amp;("*"&amp;$K89&amp;"*")),INDIRECT(U$2&amp;"!$B$1:$B$100")&amp;INDIRECT(U$2&amp;"!$E$1:$E$100")&amp;INDIRECT(U$2&amp;"!$G$1:$G$100")&amp;INDIRECT(U$2&amp;"!$F$1:$F$100"),0),MATCH($H89,INDIRECT(U$2&amp;"!$1:$1"),0)))),
"Not found")</f>
        <v>0</v>
      </c>
      <c r="V89" s="16" t="str">
        <f t="shared" ca="1" si="3"/>
        <v>Match</v>
      </c>
    </row>
    <row r="90" spans="1:22" ht="15" hidden="1" customHeight="1" x14ac:dyDescent="0.25">
      <c r="A90" s="10">
        <v>89</v>
      </c>
      <c r="B90" s="41" t="s">
        <v>639</v>
      </c>
      <c r="E90" s="10" t="s">
        <v>1076</v>
      </c>
      <c r="F90" s="10">
        <v>25</v>
      </c>
      <c r="G90" s="10" t="s">
        <v>1076</v>
      </c>
      <c r="H90" s="10">
        <v>25</v>
      </c>
      <c r="L90" s="10" t="s">
        <v>1050</v>
      </c>
      <c r="M90" s="10" t="s">
        <v>1050</v>
      </c>
      <c r="O90" s="10" t="s">
        <v>986</v>
      </c>
      <c r="R90" s="10" t="s">
        <v>1003</v>
      </c>
      <c r="U90" s="15">
        <f t="array" aca="1" ref="U90" ca="1">IFERROR(
IF(NOT(OR($G90="OBX",$G90="OBR")),INDEX(INDIRECT(U$2&amp;"!$A$1:$BJ$100"),MATCH("*"&amp;$G90&amp;"*",INDIRECT(U$2&amp;"!$B$1:$B$100"),0),MATCH($H90,INDIRECT(U$2&amp;"!$1:$1"),0)),
IF(OR($G90="OBX",$G90="OBR"),INDEX(INDIRECT(U$2&amp;"!$A$1:$BJ$100"),MATCH((("*"&amp;$G90&amp;"*")&amp;("*"&amp;$I90&amp;"*")&amp;("*"&amp;$J90&amp;"*")&amp;("*"&amp;$K90&amp;"*")),INDIRECT(U$2&amp;"!$B$1:$B$100")&amp;INDIRECT(U$2&amp;"!$E$1:$E$100")&amp;INDIRECT(U$2&amp;"!$G$1:$G$100")&amp;INDIRECT(U$2&amp;"!$F$1:$F$100"),0),MATCH($H90,INDIRECT(U$2&amp;"!$1:$1"),0)))),
"Not found")</f>
        <v>0</v>
      </c>
      <c r="V90" s="16" t="str">
        <f t="shared" ca="1" si="3"/>
        <v>Match</v>
      </c>
    </row>
    <row r="91" spans="1:22" ht="15" hidden="1" customHeight="1" x14ac:dyDescent="0.25">
      <c r="A91" s="10">
        <v>90</v>
      </c>
      <c r="B91" s="41" t="s">
        <v>639</v>
      </c>
      <c r="E91" s="10" t="s">
        <v>1076</v>
      </c>
      <c r="F91" s="10">
        <v>26</v>
      </c>
      <c r="G91" s="10" t="s">
        <v>1076</v>
      </c>
      <c r="H91" s="10">
        <v>26</v>
      </c>
      <c r="L91" s="10" t="s">
        <v>1107</v>
      </c>
      <c r="M91" s="10" t="s">
        <v>1107</v>
      </c>
      <c r="O91" s="10" t="s">
        <v>986</v>
      </c>
      <c r="R91" s="10" t="s">
        <v>1003</v>
      </c>
      <c r="U91" s="15">
        <f t="array" aca="1" ref="U91" ca="1">IFERROR(
IF(NOT(OR($G91="OBX",$G91="OBR")),INDEX(INDIRECT(U$2&amp;"!$A$1:$BJ$100"),MATCH("*"&amp;$G91&amp;"*",INDIRECT(U$2&amp;"!$B$1:$B$100"),0),MATCH($H91,INDIRECT(U$2&amp;"!$1:$1"),0)),
IF(OR($G91="OBX",$G91="OBR"),INDEX(INDIRECT(U$2&amp;"!$A$1:$BJ$100"),MATCH((("*"&amp;$G91&amp;"*")&amp;("*"&amp;$I91&amp;"*")&amp;("*"&amp;$J91&amp;"*")&amp;("*"&amp;$K91&amp;"*")),INDIRECT(U$2&amp;"!$B$1:$B$100")&amp;INDIRECT(U$2&amp;"!$E$1:$E$100")&amp;INDIRECT(U$2&amp;"!$G$1:$G$100")&amp;INDIRECT(U$2&amp;"!$F$1:$F$100"),0),MATCH($H91,INDIRECT(U$2&amp;"!$1:$1"),0)))),
"Not found")</f>
        <v>0</v>
      </c>
      <c r="V91" s="16" t="str">
        <f t="shared" ca="1" si="3"/>
        <v>Match</v>
      </c>
    </row>
    <row r="92" spans="1:22" ht="15" hidden="1" customHeight="1" x14ac:dyDescent="0.25">
      <c r="A92" s="10">
        <v>91</v>
      </c>
      <c r="B92" s="41" t="s">
        <v>639</v>
      </c>
      <c r="E92" s="10" t="s">
        <v>1076</v>
      </c>
      <c r="F92" s="10">
        <v>27</v>
      </c>
      <c r="G92" s="10" t="s">
        <v>1076</v>
      </c>
      <c r="H92" s="10">
        <v>27</v>
      </c>
      <c r="L92" s="10" t="s">
        <v>1063</v>
      </c>
      <c r="M92" s="10" t="s">
        <v>1063</v>
      </c>
      <c r="O92" s="10" t="s">
        <v>986</v>
      </c>
      <c r="R92" s="10" t="s">
        <v>1003</v>
      </c>
      <c r="U92" s="15">
        <f t="array" aca="1" ref="U92" ca="1">IFERROR(
IF(NOT(OR($G92="OBX",$G92="OBR")),INDEX(INDIRECT(U$2&amp;"!$A$1:$BJ$100"),MATCH("*"&amp;$G92&amp;"*",INDIRECT(U$2&amp;"!$B$1:$B$100"),0),MATCH($H92,INDIRECT(U$2&amp;"!$1:$1"),0)),
IF(OR($G92="OBX",$G92="OBR"),INDEX(INDIRECT(U$2&amp;"!$A$1:$BJ$100"),MATCH((("*"&amp;$G92&amp;"*")&amp;("*"&amp;$I92&amp;"*")&amp;("*"&amp;$J92&amp;"*")&amp;("*"&amp;$K92&amp;"*")),INDIRECT(U$2&amp;"!$B$1:$B$100")&amp;INDIRECT(U$2&amp;"!$E$1:$E$100")&amp;INDIRECT(U$2&amp;"!$G$1:$G$100")&amp;INDIRECT(U$2&amp;"!$F$1:$F$100"),0),MATCH($H92,INDIRECT(U$2&amp;"!$1:$1"),0)))),
"Not found")</f>
        <v>0</v>
      </c>
      <c r="V92" s="16" t="str">
        <f t="shared" ca="1" si="3"/>
        <v>Match</v>
      </c>
    </row>
    <row r="93" spans="1:22" ht="15" hidden="1" customHeight="1" x14ac:dyDescent="0.25">
      <c r="A93" s="10">
        <v>92</v>
      </c>
      <c r="B93" s="41" t="s">
        <v>639</v>
      </c>
      <c r="E93" s="10" t="s">
        <v>1076</v>
      </c>
      <c r="F93" s="10">
        <v>28</v>
      </c>
      <c r="G93" s="10" t="s">
        <v>1076</v>
      </c>
      <c r="H93" s="10">
        <v>28</v>
      </c>
      <c r="L93" s="10" t="s">
        <v>654</v>
      </c>
      <c r="M93" s="10" t="s">
        <v>654</v>
      </c>
      <c r="O93" s="10" t="s">
        <v>986</v>
      </c>
      <c r="R93" s="10" t="s">
        <v>1003</v>
      </c>
      <c r="U93" s="15">
        <f t="array" aca="1" ref="U93" ca="1">IFERROR(
IF(NOT(OR($G93="OBX",$G93="OBR")),INDEX(INDIRECT(U$2&amp;"!$A$1:$BJ$100"),MATCH("*"&amp;$G93&amp;"*",INDIRECT(U$2&amp;"!$B$1:$B$100"),0),MATCH($H93,INDIRECT(U$2&amp;"!$1:$1"),0)),
IF(OR($G93="OBX",$G93="OBR"),INDEX(INDIRECT(U$2&amp;"!$A$1:$BJ$100"),MATCH((("*"&amp;$G93&amp;"*")&amp;("*"&amp;$I93&amp;"*")&amp;("*"&amp;$J93&amp;"*")&amp;("*"&amp;$K93&amp;"*")),INDIRECT(U$2&amp;"!$B$1:$B$100")&amp;INDIRECT(U$2&amp;"!$E$1:$E$100")&amp;INDIRECT(U$2&amp;"!$G$1:$G$100")&amp;INDIRECT(U$2&amp;"!$F$1:$F$100"),0),MATCH($H93,INDIRECT(U$2&amp;"!$1:$1"),0)))),
"Not found")</f>
        <v>0</v>
      </c>
      <c r="V93" s="16" t="str">
        <f t="shared" ca="1" si="3"/>
        <v>Match</v>
      </c>
    </row>
    <row r="94" spans="1:22" ht="15" hidden="1" customHeight="1" x14ac:dyDescent="0.25">
      <c r="A94" s="10">
        <v>93</v>
      </c>
      <c r="B94" s="41" t="s">
        <v>639</v>
      </c>
      <c r="E94" s="10" t="s">
        <v>1076</v>
      </c>
      <c r="F94" s="10">
        <v>29</v>
      </c>
      <c r="G94" s="10" t="s">
        <v>1076</v>
      </c>
      <c r="H94" s="10">
        <v>29</v>
      </c>
      <c r="L94" s="10" t="s">
        <v>1108</v>
      </c>
      <c r="M94" s="10" t="s">
        <v>1108</v>
      </c>
      <c r="O94" s="10" t="s">
        <v>986</v>
      </c>
      <c r="R94" s="10" t="s">
        <v>1003</v>
      </c>
      <c r="U94" s="15">
        <f t="array" aca="1" ref="U94" ca="1">IFERROR(
IF(NOT(OR($G94="OBX",$G94="OBR")),INDEX(INDIRECT(U$2&amp;"!$A$1:$BJ$100"),MATCH("*"&amp;$G94&amp;"*",INDIRECT(U$2&amp;"!$B$1:$B$100"),0),MATCH($H94,INDIRECT(U$2&amp;"!$1:$1"),0)),
IF(OR($G94="OBX",$G94="OBR"),INDEX(INDIRECT(U$2&amp;"!$A$1:$BJ$100"),MATCH((("*"&amp;$G94&amp;"*")&amp;("*"&amp;$I94&amp;"*")&amp;("*"&amp;$J94&amp;"*")&amp;("*"&amp;$K94&amp;"*")),INDIRECT(U$2&amp;"!$B$1:$B$100")&amp;INDIRECT(U$2&amp;"!$E$1:$E$100")&amp;INDIRECT(U$2&amp;"!$G$1:$G$100")&amp;INDIRECT(U$2&amp;"!$F$1:$F$100"),0),MATCH($H94,INDIRECT(U$2&amp;"!$1:$1"),0)))),
"Not found")</f>
        <v>0</v>
      </c>
      <c r="V94" s="16" t="str">
        <f t="shared" ca="1" si="3"/>
        <v>Match</v>
      </c>
    </row>
    <row r="95" spans="1:22" ht="15" hidden="1" customHeight="1" x14ac:dyDescent="0.25">
      <c r="A95" s="10">
        <v>94</v>
      </c>
      <c r="B95" s="41" t="s">
        <v>639</v>
      </c>
      <c r="E95" s="10" t="s">
        <v>1076</v>
      </c>
      <c r="F95" s="10">
        <v>30</v>
      </c>
      <c r="G95" s="10" t="s">
        <v>1076</v>
      </c>
      <c r="H95" s="10">
        <v>30</v>
      </c>
      <c r="L95" s="10" t="s">
        <v>1109</v>
      </c>
      <c r="M95" s="10" t="s">
        <v>1109</v>
      </c>
      <c r="N95" s="10" t="s">
        <v>1110</v>
      </c>
      <c r="O95" s="10" t="s">
        <v>986</v>
      </c>
      <c r="P95" s="10" t="s">
        <v>987</v>
      </c>
      <c r="R95" s="10" t="s">
        <v>1111</v>
      </c>
      <c r="U95" s="15">
        <f t="array" aca="1" ref="U95" ca="1">IFERROR(
IF(NOT(OR($G95="OBX",$G95="OBR")),INDEX(INDIRECT(U$2&amp;"!$A$1:$BJ$100"),MATCH("*"&amp;$G95&amp;"*",INDIRECT(U$2&amp;"!$B$1:$B$100"),0),MATCH($H95,INDIRECT(U$2&amp;"!$1:$1"),0)),
IF(OR($G95="OBX",$G95="OBR"),INDEX(INDIRECT(U$2&amp;"!$A$1:$BJ$100"),MATCH((("*"&amp;$G95&amp;"*")&amp;("*"&amp;$I95&amp;"*")&amp;("*"&amp;$J95&amp;"*")&amp;("*"&amp;$K95&amp;"*")),INDIRECT(U$2&amp;"!$B$1:$B$100")&amp;INDIRECT(U$2&amp;"!$E$1:$E$100")&amp;INDIRECT(U$2&amp;"!$G$1:$G$100")&amp;INDIRECT(U$2&amp;"!$F$1:$F$100"),0),MATCH($H95,INDIRECT(U$2&amp;"!$1:$1"),0)))),
"Not found")</f>
        <v>0</v>
      </c>
      <c r="V95" s="16" t="str">
        <f t="shared" ca="1" si="3"/>
        <v>Match</v>
      </c>
    </row>
    <row r="96" spans="1:22" ht="15" hidden="1" customHeight="1" x14ac:dyDescent="0.25">
      <c r="A96" s="10">
        <v>95</v>
      </c>
      <c r="B96" s="41" t="s">
        <v>639</v>
      </c>
      <c r="E96" s="10" t="s">
        <v>1076</v>
      </c>
      <c r="F96" s="10">
        <v>31</v>
      </c>
      <c r="G96" s="10" t="s">
        <v>1076</v>
      </c>
      <c r="H96" s="10">
        <v>31</v>
      </c>
      <c r="L96" s="10" t="s">
        <v>1112</v>
      </c>
      <c r="M96" s="10" t="s">
        <v>1112</v>
      </c>
      <c r="O96" s="10" t="s">
        <v>986</v>
      </c>
      <c r="R96" s="10" t="s">
        <v>1003</v>
      </c>
      <c r="U96" s="15">
        <f t="array" aca="1" ref="U96" ca="1">IFERROR(
IF(NOT(OR($G96="OBX",$G96="OBR")),INDEX(INDIRECT(U$2&amp;"!$A$1:$BJ$100"),MATCH("*"&amp;$G96&amp;"*",INDIRECT(U$2&amp;"!$B$1:$B$100"),0),MATCH($H96,INDIRECT(U$2&amp;"!$1:$1"),0)),
IF(OR($G96="OBX",$G96="OBR"),INDEX(INDIRECT(U$2&amp;"!$A$1:$BJ$100"),MATCH((("*"&amp;$G96&amp;"*")&amp;("*"&amp;$I96&amp;"*")&amp;("*"&amp;$J96&amp;"*")&amp;("*"&amp;$K96&amp;"*")),INDIRECT(U$2&amp;"!$B$1:$B$100")&amp;INDIRECT(U$2&amp;"!$E$1:$E$100")&amp;INDIRECT(U$2&amp;"!$G$1:$G$100")&amp;INDIRECT(U$2&amp;"!$F$1:$F$100"),0),MATCH($H96,INDIRECT(U$2&amp;"!$1:$1"),0)))),
"Not found")</f>
        <v>0</v>
      </c>
      <c r="V96" s="16" t="str">
        <f t="shared" ca="1" si="3"/>
        <v>Match</v>
      </c>
    </row>
    <row r="97" spans="1:22" ht="15" hidden="1" customHeight="1" x14ac:dyDescent="0.25">
      <c r="A97" s="10">
        <v>96</v>
      </c>
      <c r="B97" s="41" t="s">
        <v>639</v>
      </c>
      <c r="E97" s="10" t="s">
        <v>1076</v>
      </c>
      <c r="F97" s="10">
        <v>32</v>
      </c>
      <c r="G97" s="10" t="s">
        <v>1076</v>
      </c>
      <c r="H97" s="10">
        <v>32</v>
      </c>
      <c r="L97" s="10" t="s">
        <v>1113</v>
      </c>
      <c r="M97" s="10" t="s">
        <v>1113</v>
      </c>
      <c r="N97" s="10" t="s">
        <v>1039</v>
      </c>
      <c r="O97" s="10" t="s">
        <v>986</v>
      </c>
      <c r="P97" s="10" t="s">
        <v>987</v>
      </c>
      <c r="R97" s="10" t="s">
        <v>1114</v>
      </c>
      <c r="U97" s="15">
        <f t="array" aca="1" ref="U97" ca="1">IFERROR(
IF(NOT(OR($G97="OBX",$G97="OBR")),INDEX(INDIRECT(U$2&amp;"!$A$1:$BJ$100"),MATCH("*"&amp;$G97&amp;"*",INDIRECT(U$2&amp;"!$B$1:$B$100"),0),MATCH($H97,INDIRECT(U$2&amp;"!$1:$1"),0)),
IF(OR($G97="OBX",$G97="OBR"),INDEX(INDIRECT(U$2&amp;"!$A$1:$BJ$100"),MATCH((("*"&amp;$G97&amp;"*")&amp;("*"&amp;$I97&amp;"*")&amp;("*"&amp;$J97&amp;"*")&amp;("*"&amp;$K97&amp;"*")),INDIRECT(U$2&amp;"!$B$1:$B$100")&amp;INDIRECT(U$2&amp;"!$E$1:$E$100")&amp;INDIRECT(U$2&amp;"!$G$1:$G$100")&amp;INDIRECT(U$2&amp;"!$F$1:$F$100"),0),MATCH($H97,INDIRECT(U$2&amp;"!$1:$1"),0)))),
"Not found")</f>
        <v>0</v>
      </c>
      <c r="V97" s="16" t="str">
        <f t="shared" ca="1" si="3"/>
        <v>Match</v>
      </c>
    </row>
    <row r="98" spans="1:22" ht="15" customHeight="1" x14ac:dyDescent="0.25">
      <c r="A98" s="10">
        <v>97</v>
      </c>
      <c r="B98" s="41"/>
      <c r="E98" s="10" t="s">
        <v>1076</v>
      </c>
      <c r="F98" s="10">
        <v>33</v>
      </c>
      <c r="G98" s="10" t="s">
        <v>1076</v>
      </c>
      <c r="H98" s="10">
        <v>33</v>
      </c>
      <c r="L98" s="10" t="s">
        <v>1115</v>
      </c>
      <c r="M98" s="10" t="s">
        <v>1115</v>
      </c>
      <c r="O98" s="10" t="s">
        <v>331</v>
      </c>
      <c r="S98" s="13">
        <v>9683</v>
      </c>
      <c r="T98" s="14" t="str">
        <f>IF(S98=0,"",(CONCATENATE(S98,"^^^SSA&amp;2.16.840.1.113883.4.1&amp;ISO^SS")))</f>
        <v>9683^^^SSA&amp;2.16.840.1.113883.4.1&amp;ISO^SS</v>
      </c>
      <c r="U98" s="15" t="str">
        <f t="array" aca="1" ref="U98" ca="1">IFERROR(
IF(NOT(OR($G98="OBX",$G98="OBR")),INDEX(INDIRECT(U$2&amp;"!$A$1:$BJ$100"),MATCH("*"&amp;$G98&amp;"*",INDIRECT(U$2&amp;"!$B$1:$B$100"),0),MATCH($H98,INDIRECT(U$2&amp;"!$1:$1"),0)),
IF(OR($G98="OBX",$G98="OBR"),INDEX(INDIRECT(U$2&amp;"!$A$1:$BJ$100"),MATCH((("*"&amp;$G98&amp;"*")&amp;("*"&amp;$I98&amp;"*")&amp;("*"&amp;$J98&amp;"*")&amp;("*"&amp;$K98&amp;"*")),INDIRECT(U$2&amp;"!$B$1:$B$100")&amp;INDIRECT(U$2&amp;"!$E$1:$E$100")&amp;INDIRECT(U$2&amp;"!$G$1:$G$100")&amp;INDIRECT(U$2&amp;"!$F$1:$F$100"),0),MATCH($H98,INDIRECT(U$2&amp;"!$1:$1"),0)))),
"Not found")</f>
        <v>9683^^^SSA&amp;2.16.840.1.113883.4.1&amp;ISO^SS</v>
      </c>
      <c r="V98" s="16" t="str">
        <f t="shared" ca="1" si="3"/>
        <v>Match</v>
      </c>
    </row>
    <row r="99" spans="1:22" ht="15" hidden="1" customHeight="1" x14ac:dyDescent="0.25">
      <c r="A99" s="10">
        <v>98</v>
      </c>
      <c r="B99" s="41" t="s">
        <v>639</v>
      </c>
      <c r="E99" s="10" t="s">
        <v>1076</v>
      </c>
      <c r="F99" s="10">
        <v>34</v>
      </c>
      <c r="G99" s="10" t="s">
        <v>1076</v>
      </c>
      <c r="H99" s="10">
        <v>34</v>
      </c>
      <c r="L99" s="10" t="s">
        <v>1116</v>
      </c>
      <c r="M99" s="10" t="s">
        <v>1116</v>
      </c>
      <c r="O99" s="10" t="s">
        <v>986</v>
      </c>
      <c r="R99" s="10" t="s">
        <v>1003</v>
      </c>
      <c r="U99" s="15">
        <f t="array" aca="1" ref="U99" ca="1">IFERROR(
IF(NOT(OR($G99="OBX",$G99="OBR")),INDEX(INDIRECT(U$2&amp;"!$A$1:$BJ$100"),MATCH("*"&amp;$G99&amp;"*",INDIRECT(U$2&amp;"!$B$1:$B$100"),0),MATCH($H99,INDIRECT(U$2&amp;"!$1:$1"),0)),
IF(OR($G99="OBX",$G99="OBR"),INDEX(INDIRECT(U$2&amp;"!$A$1:$BJ$100"),MATCH((("*"&amp;$G99&amp;"*")&amp;("*"&amp;$I99&amp;"*")&amp;("*"&amp;$J99&amp;"*")&amp;("*"&amp;$K99&amp;"*")),INDIRECT(U$2&amp;"!$B$1:$B$100")&amp;INDIRECT(U$2&amp;"!$E$1:$E$100")&amp;INDIRECT(U$2&amp;"!$G$1:$G$100")&amp;INDIRECT(U$2&amp;"!$F$1:$F$100"),0),MATCH($H99,INDIRECT(U$2&amp;"!$1:$1"),0)))),
"Not found")</f>
        <v>0</v>
      </c>
      <c r="V99" s="16" t="str">
        <f t="shared" ca="1" si="3"/>
        <v>Match</v>
      </c>
    </row>
    <row r="100" spans="1:22" ht="15" hidden="1" customHeight="1" x14ac:dyDescent="0.25">
      <c r="A100" s="10">
        <v>99</v>
      </c>
      <c r="B100" s="41" t="s">
        <v>639</v>
      </c>
      <c r="E100" s="10" t="s">
        <v>1076</v>
      </c>
      <c r="F100" s="10">
        <v>35</v>
      </c>
      <c r="G100" s="10" t="s">
        <v>1076</v>
      </c>
      <c r="H100" s="10">
        <v>35</v>
      </c>
      <c r="L100" s="10" t="s">
        <v>351</v>
      </c>
      <c r="M100" s="10" t="s">
        <v>351</v>
      </c>
      <c r="O100" s="10" t="s">
        <v>986</v>
      </c>
      <c r="R100" s="10" t="s">
        <v>1003</v>
      </c>
      <c r="U100" s="15">
        <f t="array" aca="1" ref="U100" ca="1">IFERROR(
IF(NOT(OR($G100="OBX",$G100="OBR")),INDEX(INDIRECT(U$2&amp;"!$A$1:$BJ$100"),MATCH("*"&amp;$G100&amp;"*",INDIRECT(U$2&amp;"!$B$1:$B$100"),0),MATCH($H100,INDIRECT(U$2&amp;"!$1:$1"),0)),
IF(OR($G100="OBX",$G100="OBR"),INDEX(INDIRECT(U$2&amp;"!$A$1:$BJ$100"),MATCH((("*"&amp;$G100&amp;"*")&amp;("*"&amp;$I100&amp;"*")&amp;("*"&amp;$J100&amp;"*")&amp;("*"&amp;$K100&amp;"*")),INDIRECT(U$2&amp;"!$B$1:$B$100")&amp;INDIRECT(U$2&amp;"!$E$1:$E$100")&amp;INDIRECT(U$2&amp;"!$G$1:$G$100")&amp;INDIRECT(U$2&amp;"!$F$1:$F$100"),0),MATCH($H100,INDIRECT(U$2&amp;"!$1:$1"),0)))),
"Not found")</f>
        <v>0</v>
      </c>
      <c r="V100" s="16" t="str">
        <f t="shared" ca="1" si="3"/>
        <v>Match</v>
      </c>
    </row>
    <row r="101" spans="1:22" ht="15" hidden="1" customHeight="1" x14ac:dyDescent="0.25">
      <c r="A101" s="10">
        <v>100</v>
      </c>
      <c r="B101" s="41" t="s">
        <v>639</v>
      </c>
      <c r="E101" s="10" t="s">
        <v>1076</v>
      </c>
      <c r="F101" s="10">
        <v>36</v>
      </c>
      <c r="G101" s="10" t="s">
        <v>1076</v>
      </c>
      <c r="H101" s="10">
        <v>36</v>
      </c>
      <c r="L101" s="10" t="s">
        <v>1117</v>
      </c>
      <c r="M101" s="10" t="s">
        <v>1117</v>
      </c>
      <c r="O101" s="10" t="s">
        <v>986</v>
      </c>
      <c r="R101" s="10" t="s">
        <v>1003</v>
      </c>
      <c r="U101" s="15">
        <f t="array" aca="1" ref="U101" ca="1">IFERROR(
IF(NOT(OR($G101="OBX",$G101="OBR")),INDEX(INDIRECT(U$2&amp;"!$A$1:$BJ$100"),MATCH("*"&amp;$G101&amp;"*",INDIRECT(U$2&amp;"!$B$1:$B$100"),0),MATCH($H101,INDIRECT(U$2&amp;"!$1:$1"),0)),
IF(OR($G101="OBX",$G101="OBR"),INDEX(INDIRECT(U$2&amp;"!$A$1:$BJ$100"),MATCH((("*"&amp;$G101&amp;"*")&amp;("*"&amp;$I101&amp;"*")&amp;("*"&amp;$J101&amp;"*")&amp;("*"&amp;$K101&amp;"*")),INDIRECT(U$2&amp;"!$B$1:$B$100")&amp;INDIRECT(U$2&amp;"!$E$1:$E$100")&amp;INDIRECT(U$2&amp;"!$G$1:$G$100")&amp;INDIRECT(U$2&amp;"!$F$1:$F$100"),0),MATCH($H101,INDIRECT(U$2&amp;"!$1:$1"),0)))),
"Not found")</f>
        <v>0</v>
      </c>
      <c r="V101" s="16" t="str">
        <f t="shared" ca="1" si="3"/>
        <v>Match</v>
      </c>
    </row>
    <row r="102" spans="1:22" ht="15" hidden="1" customHeight="1" x14ac:dyDescent="0.25">
      <c r="A102" s="10">
        <v>101</v>
      </c>
      <c r="B102" s="41" t="s">
        <v>639</v>
      </c>
      <c r="E102" s="10" t="s">
        <v>1076</v>
      </c>
      <c r="F102" s="10">
        <v>37</v>
      </c>
      <c r="G102" s="10" t="s">
        <v>1076</v>
      </c>
      <c r="H102" s="10">
        <v>37</v>
      </c>
      <c r="L102" s="10" t="s">
        <v>1118</v>
      </c>
      <c r="M102" s="10" t="s">
        <v>1118</v>
      </c>
      <c r="O102" s="10" t="s">
        <v>986</v>
      </c>
      <c r="R102" s="10" t="s">
        <v>1003</v>
      </c>
      <c r="U102" s="15">
        <f t="array" aca="1" ref="U102" ca="1">IFERROR(
IF(NOT(OR($G102="OBX",$G102="OBR")),INDEX(INDIRECT(U$2&amp;"!$A$1:$BJ$100"),MATCH("*"&amp;$G102&amp;"*",INDIRECT(U$2&amp;"!$B$1:$B$100"),0),MATCH($H102,INDIRECT(U$2&amp;"!$1:$1"),0)),
IF(OR($G102="OBX",$G102="OBR"),INDEX(INDIRECT(U$2&amp;"!$A$1:$BJ$100"),MATCH((("*"&amp;$G102&amp;"*")&amp;("*"&amp;$I102&amp;"*")&amp;("*"&amp;$J102&amp;"*")&amp;("*"&amp;$K102&amp;"*")),INDIRECT(U$2&amp;"!$B$1:$B$100")&amp;INDIRECT(U$2&amp;"!$E$1:$E$100")&amp;INDIRECT(U$2&amp;"!$G$1:$G$100")&amp;INDIRECT(U$2&amp;"!$F$1:$F$100"),0),MATCH($H102,INDIRECT(U$2&amp;"!$1:$1"),0)))),
"Not found")</f>
        <v>0</v>
      </c>
      <c r="V102" s="16" t="str">
        <f t="shared" ca="1" si="3"/>
        <v>Match</v>
      </c>
    </row>
    <row r="103" spans="1:22" ht="15" hidden="1" customHeight="1" x14ac:dyDescent="0.25">
      <c r="A103" s="10">
        <v>102</v>
      </c>
      <c r="B103" s="41" t="s">
        <v>639</v>
      </c>
      <c r="E103" s="10" t="s">
        <v>1076</v>
      </c>
      <c r="F103" s="10">
        <v>38</v>
      </c>
      <c r="G103" s="10" t="s">
        <v>1076</v>
      </c>
      <c r="H103" s="10">
        <v>38</v>
      </c>
      <c r="L103" s="10" t="s">
        <v>1119</v>
      </c>
      <c r="M103" s="10" t="s">
        <v>1119</v>
      </c>
      <c r="O103" s="10" t="s">
        <v>986</v>
      </c>
      <c r="R103" s="10" t="s">
        <v>1003</v>
      </c>
      <c r="U103" s="15">
        <f t="array" aca="1" ref="U103" ca="1">IFERROR(
IF(NOT(OR($G103="OBX",$G103="OBR")),INDEX(INDIRECT(U$2&amp;"!$A$1:$BJ$100"),MATCH("*"&amp;$G103&amp;"*",INDIRECT(U$2&amp;"!$B$1:$B$100"),0),MATCH($H103,INDIRECT(U$2&amp;"!$1:$1"),0)),
IF(OR($G103="OBX",$G103="OBR"),INDEX(INDIRECT(U$2&amp;"!$A$1:$BJ$100"),MATCH((("*"&amp;$G103&amp;"*")&amp;("*"&amp;$I103&amp;"*")&amp;("*"&amp;$J103&amp;"*")&amp;("*"&amp;$K103&amp;"*")),INDIRECT(U$2&amp;"!$B$1:$B$100")&amp;INDIRECT(U$2&amp;"!$E$1:$E$100")&amp;INDIRECT(U$2&amp;"!$G$1:$G$100")&amp;INDIRECT(U$2&amp;"!$F$1:$F$100"),0),MATCH($H103,INDIRECT(U$2&amp;"!$1:$1"),0)))),
"Not found")</f>
        <v>0</v>
      </c>
      <c r="V103" s="16" t="str">
        <f t="shared" ca="1" si="3"/>
        <v>Match</v>
      </c>
    </row>
    <row r="104" spans="1:22" ht="15" hidden="1" customHeight="1" x14ac:dyDescent="0.25">
      <c r="A104" s="10">
        <v>103</v>
      </c>
      <c r="B104" s="41" t="s">
        <v>639</v>
      </c>
      <c r="E104" s="10" t="s">
        <v>1076</v>
      </c>
      <c r="F104" s="10">
        <v>39</v>
      </c>
      <c r="G104" s="10" t="s">
        <v>1076</v>
      </c>
      <c r="H104" s="10">
        <v>39</v>
      </c>
      <c r="L104" s="10" t="s">
        <v>1120</v>
      </c>
      <c r="M104" s="10" t="s">
        <v>1120</v>
      </c>
      <c r="O104" s="10" t="s">
        <v>986</v>
      </c>
      <c r="R104" s="10" t="s">
        <v>1003</v>
      </c>
      <c r="U104" s="15">
        <f t="array" aca="1" ref="U104" ca="1">IFERROR(
IF(NOT(OR($G104="OBX",$G104="OBR")),INDEX(INDIRECT(U$2&amp;"!$A$1:$BJ$100"),MATCH("*"&amp;$G104&amp;"*",INDIRECT(U$2&amp;"!$B$1:$B$100"),0),MATCH($H104,INDIRECT(U$2&amp;"!$1:$1"),0)),
IF(OR($G104="OBX",$G104="OBR"),INDEX(INDIRECT(U$2&amp;"!$A$1:$BJ$100"),MATCH((("*"&amp;$G104&amp;"*")&amp;("*"&amp;$I104&amp;"*")&amp;("*"&amp;$J104&amp;"*")&amp;("*"&amp;$K104&amp;"*")),INDIRECT(U$2&amp;"!$B$1:$B$100")&amp;INDIRECT(U$2&amp;"!$E$1:$E$100")&amp;INDIRECT(U$2&amp;"!$G$1:$G$100")&amp;INDIRECT(U$2&amp;"!$F$1:$F$100"),0),MATCH($H104,INDIRECT(U$2&amp;"!$1:$1"),0)))),
"Not found")</f>
        <v>0</v>
      </c>
      <c r="V104" s="16" t="str">
        <f t="shared" ca="1" si="3"/>
        <v>Match</v>
      </c>
    </row>
    <row r="105" spans="1:22" ht="15" hidden="1" customHeight="1" x14ac:dyDescent="0.25">
      <c r="A105" s="10">
        <v>104</v>
      </c>
      <c r="B105" s="41" t="s">
        <v>639</v>
      </c>
      <c r="C105" s="12"/>
      <c r="D105" s="12"/>
      <c r="E105" s="12" t="s">
        <v>1121</v>
      </c>
      <c r="F105" s="12" t="s">
        <v>1121</v>
      </c>
      <c r="G105" s="12"/>
      <c r="H105" s="12"/>
      <c r="I105" s="12"/>
      <c r="J105" s="12"/>
      <c r="K105" s="12"/>
      <c r="L105" s="12"/>
      <c r="M105" s="12" t="s">
        <v>1121</v>
      </c>
      <c r="N105" s="12"/>
      <c r="O105" s="12"/>
      <c r="P105" s="12"/>
      <c r="Q105" s="12"/>
      <c r="R105" s="12"/>
      <c r="S105" s="12" t="s">
        <v>1121</v>
      </c>
      <c r="T105" s="12" t="s">
        <v>1121</v>
      </c>
      <c r="U105" s="12" t="s">
        <v>1121</v>
      </c>
      <c r="V105" s="12" t="s">
        <v>1121</v>
      </c>
    </row>
    <row r="106" spans="1:22" ht="15" hidden="1" customHeight="1" x14ac:dyDescent="0.25">
      <c r="A106" s="10">
        <v>105</v>
      </c>
      <c r="B106" s="41" t="s">
        <v>639</v>
      </c>
      <c r="E106" s="10" t="s">
        <v>1121</v>
      </c>
      <c r="F106" s="10">
        <v>1</v>
      </c>
      <c r="G106" s="10" t="s">
        <v>1121</v>
      </c>
      <c r="H106" s="10">
        <v>1</v>
      </c>
      <c r="L106" s="10" t="s">
        <v>1122</v>
      </c>
      <c r="M106" s="10" t="s">
        <v>1122</v>
      </c>
      <c r="N106" s="10" t="s">
        <v>1020</v>
      </c>
      <c r="O106" s="10" t="s">
        <v>328</v>
      </c>
      <c r="P106" s="10" t="s">
        <v>983</v>
      </c>
      <c r="T106" s="14">
        <f>S106</f>
        <v>0</v>
      </c>
      <c r="U106" s="15" t="str">
        <f t="array" aca="1" ref="U106" ca="1">IFERROR(
IF(NOT(OR($G106="OBX",$G106="OBR")),INDEX(INDIRECT(U$2&amp;"!$A$1:$BJ$100"),MATCH("*"&amp;$G106&amp;"*",INDIRECT(U$2&amp;"!$B$1:$B$100"),0),MATCH($H106,INDIRECT(U$2&amp;"!$1:$1"),0)),
IF(OR($G106="OBX",$G106="OBR"),INDEX(INDIRECT(U$2&amp;"!$A$1:$BJ$100"),MATCH((("*"&amp;$G106&amp;"*")&amp;("*"&amp;$I106&amp;"*")&amp;("*"&amp;$J106&amp;"*")&amp;("*"&amp;$K106&amp;"*")),INDIRECT(U$2&amp;"!$B$1:$B$100")&amp;INDIRECT(U$2&amp;"!$E$1:$E$100")&amp;INDIRECT(U$2&amp;"!$G$1:$G$100")&amp;INDIRECT(U$2&amp;"!$F$1:$F$100"),0),MATCH($H106,INDIRECT(U$2&amp;"!$1:$1"),0)))),
"Not found")</f>
        <v>Not found</v>
      </c>
      <c r="V106" s="16" t="str">
        <f t="shared" ref="V106:V137" ca="1" si="4">IF(T106=U106,"Match","")</f>
        <v/>
      </c>
    </row>
    <row r="107" spans="1:22" ht="15" hidden="1" customHeight="1" x14ac:dyDescent="0.25">
      <c r="A107" s="10">
        <v>106</v>
      </c>
      <c r="B107" s="41" t="s">
        <v>639</v>
      </c>
      <c r="E107" s="10" t="s">
        <v>1121</v>
      </c>
      <c r="F107" s="10">
        <v>2</v>
      </c>
      <c r="G107" s="10" t="s">
        <v>1121</v>
      </c>
      <c r="H107" s="10">
        <v>2</v>
      </c>
      <c r="L107" s="10" t="s">
        <v>335</v>
      </c>
      <c r="M107" s="10" t="s">
        <v>335</v>
      </c>
      <c r="N107" s="10" t="s">
        <v>1033</v>
      </c>
      <c r="O107" s="10" t="s">
        <v>328</v>
      </c>
      <c r="P107" s="10" t="s">
        <v>983</v>
      </c>
      <c r="Q107" s="10" t="s">
        <v>336</v>
      </c>
      <c r="S107" s="18"/>
      <c r="T107" s="17" t="str">
        <f t="array" ref="T107">IFERROR(INDEX(Mappings!$L:$L,MATCH(S107&amp;$L107,Mappings!$J:$J&amp;Mappings!$D:$D,0)),"")</f>
        <v/>
      </c>
      <c r="U107" s="15" t="str">
        <f t="array" aca="1" ref="U107" ca="1">IFERROR(
IF(NOT(OR($G107="OBX",$G107="OBR")),INDEX(INDIRECT(U$2&amp;"!$A$1:$BJ$100"),MATCH("*"&amp;$G107&amp;"*",INDIRECT(U$2&amp;"!$B$1:$B$100"),0),MATCH($H107,INDIRECT(U$2&amp;"!$1:$1"),0)),
IF(OR($G107="OBX",$G107="OBR"),INDEX(INDIRECT(U$2&amp;"!$A$1:$BJ$100"),MATCH((("*"&amp;$G107&amp;"*")&amp;("*"&amp;$I107&amp;"*")&amp;("*"&amp;$J107&amp;"*")&amp;("*"&amp;$K107&amp;"*")),INDIRECT(U$2&amp;"!$B$1:$B$100")&amp;INDIRECT(U$2&amp;"!$E$1:$E$100")&amp;INDIRECT(U$2&amp;"!$G$1:$G$100")&amp;INDIRECT(U$2&amp;"!$F$1:$F$100"),0),MATCH($H107,INDIRECT(U$2&amp;"!$1:$1"),0)))),
"Not found")</f>
        <v>Not found</v>
      </c>
      <c r="V107" s="16" t="str">
        <f t="shared" ca="1" si="4"/>
        <v/>
      </c>
    </row>
    <row r="108" spans="1:22" ht="15" hidden="1" customHeight="1" x14ac:dyDescent="0.25">
      <c r="A108" s="10">
        <v>107</v>
      </c>
      <c r="B108" s="41" t="s">
        <v>639</v>
      </c>
      <c r="E108" s="10" t="s">
        <v>1121</v>
      </c>
      <c r="F108" s="10">
        <v>3</v>
      </c>
      <c r="G108" s="10" t="s">
        <v>1121</v>
      </c>
      <c r="H108" s="10">
        <v>3</v>
      </c>
      <c r="L108" s="10" t="s">
        <v>1123</v>
      </c>
      <c r="M108" s="10" t="s">
        <v>1123</v>
      </c>
      <c r="O108" s="10" t="s">
        <v>331</v>
      </c>
      <c r="U108" s="15" t="str">
        <f t="array" aca="1" ref="U108" ca="1">IFERROR(
IF(NOT(OR($G108="OBX",$G108="OBR")),INDEX(INDIRECT(U$2&amp;"!$A$1:$BJ$100"),MATCH("*"&amp;$G108&amp;"*",INDIRECT(U$2&amp;"!$B$1:$B$100"),0),MATCH($H108,INDIRECT(U$2&amp;"!$1:$1"),0)),
IF(OR($G108="OBX",$G108="OBR"),INDEX(INDIRECT(U$2&amp;"!$A$1:$BJ$100"),MATCH((("*"&amp;$G108&amp;"*")&amp;("*"&amp;$I108&amp;"*")&amp;("*"&amp;$J108&amp;"*")&amp;("*"&amp;$K108&amp;"*")),INDIRECT(U$2&amp;"!$B$1:$B$100")&amp;INDIRECT(U$2&amp;"!$E$1:$E$100")&amp;INDIRECT(U$2&amp;"!$G$1:$G$100")&amp;INDIRECT(U$2&amp;"!$F$1:$F$100"),0),MATCH($H108,INDIRECT(U$2&amp;"!$1:$1"),0)))),
"Not found")</f>
        <v>Not found</v>
      </c>
      <c r="V108" s="16" t="str">
        <f t="shared" ca="1" si="4"/>
        <v/>
      </c>
    </row>
    <row r="109" spans="1:22" ht="15" hidden="1" customHeight="1" x14ac:dyDescent="0.25">
      <c r="A109" s="10">
        <v>108</v>
      </c>
      <c r="B109" s="41" t="s">
        <v>639</v>
      </c>
      <c r="E109" s="10" t="s">
        <v>1121</v>
      </c>
      <c r="F109" s="10">
        <v>4</v>
      </c>
      <c r="G109" s="10" t="s">
        <v>1121</v>
      </c>
      <c r="H109" s="10">
        <v>4</v>
      </c>
      <c r="L109" s="10" t="s">
        <v>1124</v>
      </c>
      <c r="M109" s="10" t="s">
        <v>1124</v>
      </c>
      <c r="O109" s="10" t="s">
        <v>331</v>
      </c>
      <c r="U109" s="15" t="str">
        <f t="array" aca="1" ref="U109" ca="1">IFERROR(
IF(NOT(OR($G109="OBX",$G109="OBR")),INDEX(INDIRECT(U$2&amp;"!$A$1:$BJ$100"),MATCH("*"&amp;$G109&amp;"*",INDIRECT(U$2&amp;"!$B$1:$B$100"),0),MATCH($H109,INDIRECT(U$2&amp;"!$1:$1"),0)),
IF(OR($G109="OBX",$G109="OBR"),INDEX(INDIRECT(U$2&amp;"!$A$1:$BJ$100"),MATCH((("*"&amp;$G109&amp;"*")&amp;("*"&amp;$I109&amp;"*")&amp;("*"&amp;$J109&amp;"*")&amp;("*"&amp;$K109&amp;"*")),INDIRECT(U$2&amp;"!$B$1:$B$100")&amp;INDIRECT(U$2&amp;"!$E$1:$E$100")&amp;INDIRECT(U$2&amp;"!$G$1:$G$100")&amp;INDIRECT(U$2&amp;"!$F$1:$F$100"),0),MATCH($H109,INDIRECT(U$2&amp;"!$1:$1"),0)))),
"Not found")</f>
        <v>Not found</v>
      </c>
      <c r="V109" s="16" t="str">
        <f t="shared" ca="1" si="4"/>
        <v/>
      </c>
    </row>
    <row r="110" spans="1:22" ht="15" hidden="1" customHeight="1" x14ac:dyDescent="0.25">
      <c r="A110" s="10">
        <v>109</v>
      </c>
      <c r="B110" s="41" t="s">
        <v>639</v>
      </c>
      <c r="E110" s="10" t="s">
        <v>1121</v>
      </c>
      <c r="F110" s="10">
        <v>5</v>
      </c>
      <c r="G110" s="10" t="s">
        <v>1121</v>
      </c>
      <c r="H110" s="10">
        <v>5</v>
      </c>
      <c r="L110" s="10" t="s">
        <v>1125</v>
      </c>
      <c r="M110" s="10" t="s">
        <v>1125</v>
      </c>
      <c r="O110" s="10" t="s">
        <v>331</v>
      </c>
      <c r="U110" s="15" t="str">
        <f t="array" aca="1" ref="U110" ca="1">IFERROR(
IF(NOT(OR($G110="OBX",$G110="OBR")),INDEX(INDIRECT(U$2&amp;"!$A$1:$BJ$100"),MATCH("*"&amp;$G110&amp;"*",INDIRECT(U$2&amp;"!$B$1:$B$100"),0),MATCH($H110,INDIRECT(U$2&amp;"!$1:$1"),0)),
IF(OR($G110="OBX",$G110="OBR"),INDEX(INDIRECT(U$2&amp;"!$A$1:$BJ$100"),MATCH((("*"&amp;$G110&amp;"*")&amp;("*"&amp;$I110&amp;"*")&amp;("*"&amp;$J110&amp;"*")&amp;("*"&amp;$K110&amp;"*")),INDIRECT(U$2&amp;"!$B$1:$B$100")&amp;INDIRECT(U$2&amp;"!$E$1:$E$100")&amp;INDIRECT(U$2&amp;"!$G$1:$G$100")&amp;INDIRECT(U$2&amp;"!$F$1:$F$100"),0),MATCH($H110,INDIRECT(U$2&amp;"!$1:$1"),0)))),
"Not found")</f>
        <v>Not found</v>
      </c>
      <c r="V110" s="16" t="str">
        <f t="shared" ca="1" si="4"/>
        <v/>
      </c>
    </row>
    <row r="111" spans="1:22" ht="15" hidden="1" customHeight="1" x14ac:dyDescent="0.25">
      <c r="A111" s="10">
        <v>110</v>
      </c>
      <c r="B111" s="41" t="s">
        <v>639</v>
      </c>
      <c r="E111" s="10" t="s">
        <v>1121</v>
      </c>
      <c r="F111" s="10">
        <v>6</v>
      </c>
      <c r="G111" s="10" t="s">
        <v>1121</v>
      </c>
      <c r="H111" s="10">
        <v>6</v>
      </c>
      <c r="L111" s="10" t="s">
        <v>1126</v>
      </c>
      <c r="M111" s="10" t="s">
        <v>1126</v>
      </c>
      <c r="O111" s="10" t="s">
        <v>331</v>
      </c>
      <c r="U111" s="15" t="str">
        <f t="array" aca="1" ref="U111" ca="1">IFERROR(
IF(NOT(OR($G111="OBX",$G111="OBR")),INDEX(INDIRECT(U$2&amp;"!$A$1:$BJ$100"),MATCH("*"&amp;$G111&amp;"*",INDIRECT(U$2&amp;"!$B$1:$B$100"),0),MATCH($H111,INDIRECT(U$2&amp;"!$1:$1"),0)),
IF(OR($G111="OBX",$G111="OBR"),INDEX(INDIRECT(U$2&amp;"!$A$1:$BJ$100"),MATCH((("*"&amp;$G111&amp;"*")&amp;("*"&amp;$I111&amp;"*")&amp;("*"&amp;$J111&amp;"*")&amp;("*"&amp;$K111&amp;"*")),INDIRECT(U$2&amp;"!$B$1:$B$100")&amp;INDIRECT(U$2&amp;"!$E$1:$E$100")&amp;INDIRECT(U$2&amp;"!$G$1:$G$100")&amp;INDIRECT(U$2&amp;"!$F$1:$F$100"),0),MATCH($H111,INDIRECT(U$2&amp;"!$1:$1"),0)))),
"Not found")</f>
        <v>Not found</v>
      </c>
      <c r="V111" s="16" t="str">
        <f t="shared" ca="1" si="4"/>
        <v/>
      </c>
    </row>
    <row r="112" spans="1:22" ht="15" hidden="1" customHeight="1" x14ac:dyDescent="0.25">
      <c r="A112" s="10">
        <v>111</v>
      </c>
      <c r="B112" s="41" t="s">
        <v>639</v>
      </c>
      <c r="E112" s="10" t="s">
        <v>1121</v>
      </c>
      <c r="F112" s="10">
        <v>7</v>
      </c>
      <c r="G112" s="10" t="s">
        <v>1121</v>
      </c>
      <c r="H112" s="10">
        <v>7</v>
      </c>
      <c r="L112" s="10" t="s">
        <v>1127</v>
      </c>
      <c r="M112" s="10" t="s">
        <v>1127</v>
      </c>
      <c r="O112" s="10" t="s">
        <v>331</v>
      </c>
      <c r="U112" s="15" t="str">
        <f t="array" aca="1" ref="U112" ca="1">IFERROR(
IF(NOT(OR($G112="OBX",$G112="OBR")),INDEX(INDIRECT(U$2&amp;"!$A$1:$BJ$100"),MATCH("*"&amp;$G112&amp;"*",INDIRECT(U$2&amp;"!$B$1:$B$100"),0),MATCH($H112,INDIRECT(U$2&amp;"!$1:$1"),0)),
IF(OR($G112="OBX",$G112="OBR"),INDEX(INDIRECT(U$2&amp;"!$A$1:$BJ$100"),MATCH((("*"&amp;$G112&amp;"*")&amp;("*"&amp;$I112&amp;"*")&amp;("*"&amp;$J112&amp;"*")&amp;("*"&amp;$K112&amp;"*")),INDIRECT(U$2&amp;"!$B$1:$B$100")&amp;INDIRECT(U$2&amp;"!$E$1:$E$100")&amp;INDIRECT(U$2&amp;"!$G$1:$G$100")&amp;INDIRECT(U$2&amp;"!$F$1:$F$100"),0),MATCH($H112,INDIRECT(U$2&amp;"!$1:$1"),0)))),
"Not found")</f>
        <v>Not found</v>
      </c>
      <c r="V112" s="16" t="str">
        <f t="shared" ca="1" si="4"/>
        <v/>
      </c>
    </row>
    <row r="113" spans="1:22" ht="15" hidden="1" customHeight="1" x14ac:dyDescent="0.25">
      <c r="A113" s="10">
        <v>112</v>
      </c>
      <c r="B113" s="41" t="s">
        <v>639</v>
      </c>
      <c r="E113" s="10" t="s">
        <v>1121</v>
      </c>
      <c r="F113" s="10">
        <v>8</v>
      </c>
      <c r="G113" s="10" t="s">
        <v>1121</v>
      </c>
      <c r="H113" s="10">
        <v>8</v>
      </c>
      <c r="L113" s="10" t="s">
        <v>1128</v>
      </c>
      <c r="M113" s="10" t="s">
        <v>1128</v>
      </c>
      <c r="O113" s="10" t="s">
        <v>331</v>
      </c>
      <c r="U113" s="15" t="str">
        <f t="array" aca="1" ref="U113" ca="1">IFERROR(
IF(NOT(OR($G113="OBX",$G113="OBR")),INDEX(INDIRECT(U$2&amp;"!$A$1:$BJ$100"),MATCH("*"&amp;$G113&amp;"*",INDIRECT(U$2&amp;"!$B$1:$B$100"),0),MATCH($H113,INDIRECT(U$2&amp;"!$1:$1"),0)),
IF(OR($G113="OBX",$G113="OBR"),INDEX(INDIRECT(U$2&amp;"!$A$1:$BJ$100"),MATCH((("*"&amp;$G113&amp;"*")&amp;("*"&amp;$I113&amp;"*")&amp;("*"&amp;$J113&amp;"*")&amp;("*"&amp;$K113&amp;"*")),INDIRECT(U$2&amp;"!$B$1:$B$100")&amp;INDIRECT(U$2&amp;"!$E$1:$E$100")&amp;INDIRECT(U$2&amp;"!$G$1:$G$100")&amp;INDIRECT(U$2&amp;"!$F$1:$F$100"),0),MATCH($H113,INDIRECT(U$2&amp;"!$1:$1"),0)))),
"Not found")</f>
        <v>Not found</v>
      </c>
      <c r="V113" s="16" t="str">
        <f t="shared" ca="1" si="4"/>
        <v/>
      </c>
    </row>
    <row r="114" spans="1:22" ht="15" hidden="1" customHeight="1" x14ac:dyDescent="0.25">
      <c r="A114" s="10">
        <v>113</v>
      </c>
      <c r="B114" s="41" t="s">
        <v>639</v>
      </c>
      <c r="E114" s="10" t="s">
        <v>1121</v>
      </c>
      <c r="F114" s="10">
        <v>9</v>
      </c>
      <c r="G114" s="10" t="s">
        <v>1121</v>
      </c>
      <c r="H114" s="10">
        <v>9</v>
      </c>
      <c r="L114" s="10" t="s">
        <v>1129</v>
      </c>
      <c r="M114" s="10" t="s">
        <v>1129</v>
      </c>
      <c r="O114" s="10" t="s">
        <v>1015</v>
      </c>
      <c r="R114" s="10" t="s">
        <v>1016</v>
      </c>
      <c r="U114" s="15" t="str">
        <f t="array" aca="1" ref="U114" ca="1">IFERROR(
IF(NOT(OR($G114="OBX",$G114="OBR")),INDEX(INDIRECT(U$2&amp;"!$A$1:$BJ$100"),MATCH("*"&amp;$G114&amp;"*",INDIRECT(U$2&amp;"!$B$1:$B$100"),0),MATCH($H114,INDIRECT(U$2&amp;"!$1:$1"),0)),
IF(OR($G114="OBX",$G114="OBR"),INDEX(INDIRECT(U$2&amp;"!$A$1:$BJ$100"),MATCH((("*"&amp;$G114&amp;"*")&amp;("*"&amp;$I114&amp;"*")&amp;("*"&amp;$J114&amp;"*")&amp;("*"&amp;$K114&amp;"*")),INDIRECT(U$2&amp;"!$B$1:$B$100")&amp;INDIRECT(U$2&amp;"!$E$1:$E$100")&amp;INDIRECT(U$2&amp;"!$G$1:$G$100")&amp;INDIRECT(U$2&amp;"!$F$1:$F$100"),0),MATCH($H114,INDIRECT(U$2&amp;"!$1:$1"),0)))),
"Not found")</f>
        <v>Not found</v>
      </c>
      <c r="V114" s="16" t="str">
        <f t="shared" ca="1" si="4"/>
        <v/>
      </c>
    </row>
    <row r="115" spans="1:22" ht="15" hidden="1" customHeight="1" x14ac:dyDescent="0.25">
      <c r="A115" s="10">
        <v>114</v>
      </c>
      <c r="B115" s="41" t="s">
        <v>639</v>
      </c>
      <c r="E115" s="10" t="s">
        <v>1121</v>
      </c>
      <c r="F115" s="10">
        <v>10</v>
      </c>
      <c r="G115" s="10" t="s">
        <v>1121</v>
      </c>
      <c r="H115" s="10">
        <v>10</v>
      </c>
      <c r="L115" s="10" t="s">
        <v>1130</v>
      </c>
      <c r="M115" s="10" t="s">
        <v>1130</v>
      </c>
      <c r="O115" s="10" t="s">
        <v>331</v>
      </c>
      <c r="U115" s="15" t="str">
        <f t="array" aca="1" ref="U115" ca="1">IFERROR(
IF(NOT(OR($G115="OBX",$G115="OBR")),INDEX(INDIRECT(U$2&amp;"!$A$1:$BJ$100"),MATCH("*"&amp;$G115&amp;"*",INDIRECT(U$2&amp;"!$B$1:$B$100"),0),MATCH($H115,INDIRECT(U$2&amp;"!$1:$1"),0)),
IF(OR($G115="OBX",$G115="OBR"),INDEX(INDIRECT(U$2&amp;"!$A$1:$BJ$100"),MATCH((("*"&amp;$G115&amp;"*")&amp;("*"&amp;$I115&amp;"*")&amp;("*"&amp;$J115&amp;"*")&amp;("*"&amp;$K115&amp;"*")),INDIRECT(U$2&amp;"!$B$1:$B$100")&amp;INDIRECT(U$2&amp;"!$E$1:$E$100")&amp;INDIRECT(U$2&amp;"!$G$1:$G$100")&amp;INDIRECT(U$2&amp;"!$F$1:$F$100"),0),MATCH($H115,INDIRECT(U$2&amp;"!$1:$1"),0)))),
"Not found")</f>
        <v>Not found</v>
      </c>
      <c r="V115" s="16" t="str">
        <f t="shared" ca="1" si="4"/>
        <v/>
      </c>
    </row>
    <row r="116" spans="1:22" ht="15" hidden="1" customHeight="1" x14ac:dyDescent="0.25">
      <c r="A116" s="10">
        <v>115</v>
      </c>
      <c r="B116" s="41" t="s">
        <v>639</v>
      </c>
      <c r="E116" s="10" t="s">
        <v>1121</v>
      </c>
      <c r="F116" s="10">
        <v>11</v>
      </c>
      <c r="G116" s="10" t="s">
        <v>1121</v>
      </c>
      <c r="H116" s="10">
        <v>11</v>
      </c>
      <c r="L116" s="10" t="s">
        <v>1131</v>
      </c>
      <c r="M116" s="10" t="s">
        <v>1131</v>
      </c>
      <c r="O116" s="10" t="s">
        <v>331</v>
      </c>
      <c r="U116" s="15" t="str">
        <f t="array" aca="1" ref="U116" ca="1">IFERROR(
IF(NOT(OR($G116="OBX",$G116="OBR")),INDEX(INDIRECT(U$2&amp;"!$A$1:$BJ$100"),MATCH("*"&amp;$G116&amp;"*",INDIRECT(U$2&amp;"!$B$1:$B$100"),0),MATCH($H116,INDIRECT(U$2&amp;"!$1:$1"),0)),
IF(OR($G116="OBX",$G116="OBR"),INDEX(INDIRECT(U$2&amp;"!$A$1:$BJ$100"),MATCH((("*"&amp;$G116&amp;"*")&amp;("*"&amp;$I116&amp;"*")&amp;("*"&amp;$J116&amp;"*")&amp;("*"&amp;$K116&amp;"*")),INDIRECT(U$2&amp;"!$B$1:$B$100")&amp;INDIRECT(U$2&amp;"!$E$1:$E$100")&amp;INDIRECT(U$2&amp;"!$G$1:$G$100")&amp;INDIRECT(U$2&amp;"!$F$1:$F$100"),0),MATCH($H116,INDIRECT(U$2&amp;"!$1:$1"),0)))),
"Not found")</f>
        <v>Not found</v>
      </c>
      <c r="V116" s="16" t="str">
        <f t="shared" ca="1" si="4"/>
        <v/>
      </c>
    </row>
    <row r="117" spans="1:22" ht="15" hidden="1" customHeight="1" x14ac:dyDescent="0.25">
      <c r="A117" s="10">
        <v>116</v>
      </c>
      <c r="B117" s="41" t="s">
        <v>639</v>
      </c>
      <c r="E117" s="10" t="s">
        <v>1121</v>
      </c>
      <c r="F117" s="10">
        <v>12</v>
      </c>
      <c r="G117" s="10" t="s">
        <v>1121</v>
      </c>
      <c r="H117" s="10">
        <v>12</v>
      </c>
      <c r="L117" s="10" t="s">
        <v>1132</v>
      </c>
      <c r="M117" s="10" t="s">
        <v>1132</v>
      </c>
      <c r="O117" s="10" t="s">
        <v>331</v>
      </c>
      <c r="U117" s="15" t="str">
        <f t="array" aca="1" ref="U117" ca="1">IFERROR(
IF(NOT(OR($G117="OBX",$G117="OBR")),INDEX(INDIRECT(U$2&amp;"!$A$1:$BJ$100"),MATCH("*"&amp;$G117&amp;"*",INDIRECT(U$2&amp;"!$B$1:$B$100"),0),MATCH($H117,INDIRECT(U$2&amp;"!$1:$1"),0)),
IF(OR($G117="OBX",$G117="OBR"),INDEX(INDIRECT(U$2&amp;"!$A$1:$BJ$100"),MATCH((("*"&amp;$G117&amp;"*")&amp;("*"&amp;$I117&amp;"*")&amp;("*"&amp;$J117&amp;"*")&amp;("*"&amp;$K117&amp;"*")),INDIRECT(U$2&amp;"!$B$1:$B$100")&amp;INDIRECT(U$2&amp;"!$E$1:$E$100")&amp;INDIRECT(U$2&amp;"!$G$1:$G$100")&amp;INDIRECT(U$2&amp;"!$F$1:$F$100"),0),MATCH($H117,INDIRECT(U$2&amp;"!$1:$1"),0)))),
"Not found")</f>
        <v>Not found</v>
      </c>
      <c r="V117" s="16" t="str">
        <f t="shared" ca="1" si="4"/>
        <v/>
      </c>
    </row>
    <row r="118" spans="1:22" ht="15" hidden="1" customHeight="1" x14ac:dyDescent="0.25">
      <c r="A118" s="10">
        <v>117</v>
      </c>
      <c r="B118" s="41" t="s">
        <v>639</v>
      </c>
      <c r="E118" s="10" t="s">
        <v>1121</v>
      </c>
      <c r="F118" s="10">
        <v>13</v>
      </c>
      <c r="G118" s="10" t="s">
        <v>1121</v>
      </c>
      <c r="H118" s="10">
        <v>13</v>
      </c>
      <c r="L118" s="10" t="s">
        <v>1133</v>
      </c>
      <c r="M118" s="10" t="s">
        <v>1133</v>
      </c>
      <c r="O118" s="10" t="s">
        <v>331</v>
      </c>
      <c r="U118" s="15" t="str">
        <f t="array" aca="1" ref="U118" ca="1">IFERROR(
IF(NOT(OR($G118="OBX",$G118="OBR")),INDEX(INDIRECT(U$2&amp;"!$A$1:$BJ$100"),MATCH("*"&amp;$G118&amp;"*",INDIRECT(U$2&amp;"!$B$1:$B$100"),0),MATCH($H118,INDIRECT(U$2&amp;"!$1:$1"),0)),
IF(OR($G118="OBX",$G118="OBR"),INDEX(INDIRECT(U$2&amp;"!$A$1:$BJ$100"),MATCH((("*"&amp;$G118&amp;"*")&amp;("*"&amp;$I118&amp;"*")&amp;("*"&amp;$J118&amp;"*")&amp;("*"&amp;$K118&amp;"*")),INDIRECT(U$2&amp;"!$B$1:$B$100")&amp;INDIRECT(U$2&amp;"!$E$1:$E$100")&amp;INDIRECT(U$2&amp;"!$G$1:$G$100")&amp;INDIRECT(U$2&amp;"!$F$1:$F$100"),0),MATCH($H118,INDIRECT(U$2&amp;"!$1:$1"),0)))),
"Not found")</f>
        <v>Not found</v>
      </c>
      <c r="V118" s="16" t="str">
        <f t="shared" ca="1" si="4"/>
        <v/>
      </c>
    </row>
    <row r="119" spans="1:22" ht="15" hidden="1" customHeight="1" x14ac:dyDescent="0.25">
      <c r="A119" s="10">
        <v>118</v>
      </c>
      <c r="B119" s="41" t="s">
        <v>639</v>
      </c>
      <c r="E119" s="10" t="s">
        <v>1121</v>
      </c>
      <c r="F119" s="10">
        <v>14</v>
      </c>
      <c r="G119" s="10" t="s">
        <v>1121</v>
      </c>
      <c r="H119" s="10">
        <v>14</v>
      </c>
      <c r="L119" s="10" t="s">
        <v>1134</v>
      </c>
      <c r="M119" s="10" t="s">
        <v>1134</v>
      </c>
      <c r="O119" s="10" t="s">
        <v>331</v>
      </c>
      <c r="U119" s="15" t="str">
        <f t="array" aca="1" ref="U119" ca="1">IFERROR(
IF(NOT(OR($G119="OBX",$G119="OBR")),INDEX(INDIRECT(U$2&amp;"!$A$1:$BJ$100"),MATCH("*"&amp;$G119&amp;"*",INDIRECT(U$2&amp;"!$B$1:$B$100"),0),MATCH($H119,INDIRECT(U$2&amp;"!$1:$1"),0)),
IF(OR($G119="OBX",$G119="OBR"),INDEX(INDIRECT(U$2&amp;"!$A$1:$BJ$100"),MATCH((("*"&amp;$G119&amp;"*")&amp;("*"&amp;$I119&amp;"*")&amp;("*"&amp;$J119&amp;"*")&amp;("*"&amp;$K119&amp;"*")),INDIRECT(U$2&amp;"!$B$1:$B$100")&amp;INDIRECT(U$2&amp;"!$E$1:$E$100")&amp;INDIRECT(U$2&amp;"!$G$1:$G$100")&amp;INDIRECT(U$2&amp;"!$F$1:$F$100"),0),MATCH($H119,INDIRECT(U$2&amp;"!$1:$1"),0)))),
"Not found")</f>
        <v>Not found</v>
      </c>
      <c r="V119" s="16" t="str">
        <f t="shared" ca="1" si="4"/>
        <v/>
      </c>
    </row>
    <row r="120" spans="1:22" ht="15" hidden="1" customHeight="1" x14ac:dyDescent="0.25">
      <c r="A120" s="10">
        <v>119</v>
      </c>
      <c r="B120" s="41" t="s">
        <v>639</v>
      </c>
      <c r="E120" s="10" t="s">
        <v>1121</v>
      </c>
      <c r="F120" s="10">
        <v>15</v>
      </c>
      <c r="G120" s="10" t="s">
        <v>1121</v>
      </c>
      <c r="H120" s="10">
        <v>15</v>
      </c>
      <c r="L120" s="10" t="s">
        <v>1102</v>
      </c>
      <c r="M120" s="10" t="s">
        <v>1102</v>
      </c>
      <c r="O120" s="10" t="s">
        <v>331</v>
      </c>
      <c r="U120" s="15" t="str">
        <f t="array" aca="1" ref="U120" ca="1">IFERROR(
IF(NOT(OR($G120="OBX",$G120="OBR")),INDEX(INDIRECT(U$2&amp;"!$A$1:$BJ$100"),MATCH("*"&amp;$G120&amp;"*",INDIRECT(U$2&amp;"!$B$1:$B$100"),0),MATCH($H120,INDIRECT(U$2&amp;"!$1:$1"),0)),
IF(OR($G120="OBX",$G120="OBR"),INDEX(INDIRECT(U$2&amp;"!$A$1:$BJ$100"),MATCH((("*"&amp;$G120&amp;"*")&amp;("*"&amp;$I120&amp;"*")&amp;("*"&amp;$J120&amp;"*")&amp;("*"&amp;$K120&amp;"*")),INDIRECT(U$2&amp;"!$B$1:$B$100")&amp;INDIRECT(U$2&amp;"!$E$1:$E$100")&amp;INDIRECT(U$2&amp;"!$G$1:$G$100")&amp;INDIRECT(U$2&amp;"!$F$1:$F$100"),0),MATCH($H120,INDIRECT(U$2&amp;"!$1:$1"),0)))),
"Not found")</f>
        <v>Not found</v>
      </c>
      <c r="V120" s="16" t="str">
        <f t="shared" ca="1" si="4"/>
        <v/>
      </c>
    </row>
    <row r="121" spans="1:22" ht="15" hidden="1" customHeight="1" x14ac:dyDescent="0.25">
      <c r="A121" s="10">
        <v>120</v>
      </c>
      <c r="B121" s="41" t="s">
        <v>639</v>
      </c>
      <c r="E121" s="10" t="s">
        <v>1121</v>
      </c>
      <c r="F121" s="10">
        <v>16</v>
      </c>
      <c r="G121" s="10" t="s">
        <v>1121</v>
      </c>
      <c r="H121" s="10">
        <v>16</v>
      </c>
      <c r="L121" s="10" t="s">
        <v>1120</v>
      </c>
      <c r="M121" s="10" t="s">
        <v>1120</v>
      </c>
      <c r="O121" s="10" t="s">
        <v>331</v>
      </c>
      <c r="U121" s="15" t="str">
        <f t="array" aca="1" ref="U121" ca="1">IFERROR(
IF(NOT(OR($G121="OBX",$G121="OBR")),INDEX(INDIRECT(U$2&amp;"!$A$1:$BJ$100"),MATCH("*"&amp;$G121&amp;"*",INDIRECT(U$2&amp;"!$B$1:$B$100"),0),MATCH($H121,INDIRECT(U$2&amp;"!$1:$1"),0)),
IF(OR($G121="OBX",$G121="OBR"),INDEX(INDIRECT(U$2&amp;"!$A$1:$BJ$100"),MATCH((("*"&amp;$G121&amp;"*")&amp;("*"&amp;$I121&amp;"*")&amp;("*"&amp;$J121&amp;"*")&amp;("*"&amp;$K121&amp;"*")),INDIRECT(U$2&amp;"!$B$1:$B$100")&amp;INDIRECT(U$2&amp;"!$E$1:$E$100")&amp;INDIRECT(U$2&amp;"!$G$1:$G$100")&amp;INDIRECT(U$2&amp;"!$F$1:$F$100"),0),MATCH($H121,INDIRECT(U$2&amp;"!$1:$1"),0)))),
"Not found")</f>
        <v>Not found</v>
      </c>
      <c r="V121" s="16" t="str">
        <f t="shared" ca="1" si="4"/>
        <v/>
      </c>
    </row>
    <row r="122" spans="1:22" ht="15" hidden="1" customHeight="1" x14ac:dyDescent="0.25">
      <c r="A122" s="10">
        <v>121</v>
      </c>
      <c r="B122" s="41" t="s">
        <v>639</v>
      </c>
      <c r="E122" s="10" t="s">
        <v>1121</v>
      </c>
      <c r="F122" s="10">
        <v>17</v>
      </c>
      <c r="G122" s="10" t="s">
        <v>1121</v>
      </c>
      <c r="H122" s="10">
        <v>17</v>
      </c>
      <c r="L122" s="10" t="s">
        <v>1135</v>
      </c>
      <c r="M122" s="10" t="s">
        <v>1135</v>
      </c>
      <c r="O122" s="10" t="s">
        <v>331</v>
      </c>
      <c r="U122" s="15" t="str">
        <f t="array" aca="1" ref="U122" ca="1">IFERROR(
IF(NOT(OR($G122="OBX",$G122="OBR")),INDEX(INDIRECT(U$2&amp;"!$A$1:$BJ$100"),MATCH("*"&amp;$G122&amp;"*",INDIRECT(U$2&amp;"!$B$1:$B$100"),0),MATCH($H122,INDIRECT(U$2&amp;"!$1:$1"),0)),
IF(OR($G122="OBX",$G122="OBR"),INDEX(INDIRECT(U$2&amp;"!$A$1:$BJ$100"),MATCH((("*"&amp;$G122&amp;"*")&amp;("*"&amp;$I122&amp;"*")&amp;("*"&amp;$J122&amp;"*")&amp;("*"&amp;$K122&amp;"*")),INDIRECT(U$2&amp;"!$B$1:$B$100")&amp;INDIRECT(U$2&amp;"!$E$1:$E$100")&amp;INDIRECT(U$2&amp;"!$G$1:$G$100")&amp;INDIRECT(U$2&amp;"!$F$1:$F$100"),0),MATCH($H122,INDIRECT(U$2&amp;"!$1:$1"),0)))),
"Not found")</f>
        <v>Not found</v>
      </c>
      <c r="V122" s="16" t="str">
        <f t="shared" ca="1" si="4"/>
        <v/>
      </c>
    </row>
    <row r="123" spans="1:22" ht="15" hidden="1" customHeight="1" x14ac:dyDescent="0.25">
      <c r="A123" s="10">
        <v>122</v>
      </c>
      <c r="B123" s="41" t="s">
        <v>639</v>
      </c>
      <c r="E123" s="10" t="s">
        <v>1121</v>
      </c>
      <c r="F123" s="10">
        <v>18</v>
      </c>
      <c r="G123" s="10" t="s">
        <v>1121</v>
      </c>
      <c r="H123" s="10">
        <v>18</v>
      </c>
      <c r="L123" s="10" t="s">
        <v>1136</v>
      </c>
      <c r="M123" s="10" t="s">
        <v>1136</v>
      </c>
      <c r="O123" s="10" t="s">
        <v>331</v>
      </c>
      <c r="U123" s="15" t="str">
        <f t="array" aca="1" ref="U123" ca="1">IFERROR(
IF(NOT(OR($G123="OBX",$G123="OBR")),INDEX(INDIRECT(U$2&amp;"!$A$1:$BJ$100"),MATCH("*"&amp;$G123&amp;"*",INDIRECT(U$2&amp;"!$B$1:$B$100"),0),MATCH($H123,INDIRECT(U$2&amp;"!$1:$1"),0)),
IF(OR($G123="OBX",$G123="OBR"),INDEX(INDIRECT(U$2&amp;"!$A$1:$BJ$100"),MATCH((("*"&amp;$G123&amp;"*")&amp;("*"&amp;$I123&amp;"*")&amp;("*"&amp;$J123&amp;"*")&amp;("*"&amp;$K123&amp;"*")),INDIRECT(U$2&amp;"!$B$1:$B$100")&amp;INDIRECT(U$2&amp;"!$E$1:$E$100")&amp;INDIRECT(U$2&amp;"!$G$1:$G$100")&amp;INDIRECT(U$2&amp;"!$F$1:$F$100"),0),MATCH($H123,INDIRECT(U$2&amp;"!$1:$1"),0)))),
"Not found")</f>
        <v>Not found</v>
      </c>
      <c r="V123" s="16" t="str">
        <f t="shared" ca="1" si="4"/>
        <v/>
      </c>
    </row>
    <row r="124" spans="1:22" ht="15" hidden="1" customHeight="1" x14ac:dyDescent="0.25">
      <c r="A124" s="10">
        <v>123</v>
      </c>
      <c r="B124" s="41" t="s">
        <v>639</v>
      </c>
      <c r="E124" s="10" t="s">
        <v>1121</v>
      </c>
      <c r="F124" s="10">
        <v>19</v>
      </c>
      <c r="G124" s="10" t="s">
        <v>1121</v>
      </c>
      <c r="H124" s="10">
        <v>19</v>
      </c>
      <c r="L124" s="10" t="s">
        <v>1137</v>
      </c>
      <c r="M124" s="10" t="s">
        <v>1137</v>
      </c>
      <c r="O124" s="10" t="s">
        <v>331</v>
      </c>
      <c r="U124" s="15" t="str">
        <f t="array" aca="1" ref="U124" ca="1">IFERROR(
IF(NOT(OR($G124="OBX",$G124="OBR")),INDEX(INDIRECT(U$2&amp;"!$A$1:$BJ$100"),MATCH("*"&amp;$G124&amp;"*",INDIRECT(U$2&amp;"!$B$1:$B$100"),0),MATCH($H124,INDIRECT(U$2&amp;"!$1:$1"),0)),
IF(OR($G124="OBX",$G124="OBR"),INDEX(INDIRECT(U$2&amp;"!$A$1:$BJ$100"),MATCH((("*"&amp;$G124&amp;"*")&amp;("*"&amp;$I124&amp;"*")&amp;("*"&amp;$J124&amp;"*")&amp;("*"&amp;$K124&amp;"*")),INDIRECT(U$2&amp;"!$B$1:$B$100")&amp;INDIRECT(U$2&amp;"!$E$1:$E$100")&amp;INDIRECT(U$2&amp;"!$G$1:$G$100")&amp;INDIRECT(U$2&amp;"!$F$1:$F$100"),0),MATCH($H124,INDIRECT(U$2&amp;"!$1:$1"),0)))),
"Not found")</f>
        <v>Not found</v>
      </c>
      <c r="V124" s="16" t="str">
        <f t="shared" ca="1" si="4"/>
        <v/>
      </c>
    </row>
    <row r="125" spans="1:22" ht="15" hidden="1" customHeight="1" x14ac:dyDescent="0.25">
      <c r="A125" s="10">
        <v>124</v>
      </c>
      <c r="B125" s="41" t="s">
        <v>639</v>
      </c>
      <c r="E125" s="10" t="s">
        <v>1121</v>
      </c>
      <c r="F125" s="10">
        <v>20</v>
      </c>
      <c r="G125" s="10" t="s">
        <v>1121</v>
      </c>
      <c r="H125" s="10">
        <v>20</v>
      </c>
      <c r="L125" s="10" t="s">
        <v>488</v>
      </c>
      <c r="M125" s="10" t="s">
        <v>488</v>
      </c>
      <c r="N125" s="10" t="s">
        <v>1138</v>
      </c>
      <c r="O125" s="10" t="s">
        <v>328</v>
      </c>
      <c r="P125" s="10" t="s">
        <v>983</v>
      </c>
      <c r="Q125" s="10" t="s">
        <v>489</v>
      </c>
      <c r="S125" s="18"/>
      <c r="T125" s="17" t="str">
        <f t="array" ref="T125">IFERROR(INDEX(Mappings!$L:$L,MATCH(S125&amp;$L125,Mappings!$J:$J&amp;Mappings!$D:$D,0)),"")</f>
        <v/>
      </c>
      <c r="U125" s="15" t="str">
        <f t="array" aca="1" ref="U125" ca="1">IFERROR(
IF(NOT(OR($G125="OBX",$G125="OBR")),INDEX(INDIRECT(U$2&amp;"!$A$1:$BJ$100"),MATCH("*"&amp;$G125&amp;"*",INDIRECT(U$2&amp;"!$B$1:$B$100"),0),MATCH($H125,INDIRECT(U$2&amp;"!$1:$1"),0)),
IF(OR($G125="OBX",$G125="OBR"),INDEX(INDIRECT(U$2&amp;"!$A$1:$BJ$100"),MATCH((("*"&amp;$G125&amp;"*")&amp;("*"&amp;$I125&amp;"*")&amp;("*"&amp;$J125&amp;"*")&amp;("*"&amp;$K125&amp;"*")),INDIRECT(U$2&amp;"!$B$1:$B$100")&amp;INDIRECT(U$2&amp;"!$E$1:$E$100")&amp;INDIRECT(U$2&amp;"!$G$1:$G$100")&amp;INDIRECT(U$2&amp;"!$F$1:$F$100"),0),MATCH($H125,INDIRECT(U$2&amp;"!$1:$1"),0)))),
"Not found")</f>
        <v>Not found</v>
      </c>
      <c r="V125" s="16" t="str">
        <f t="shared" ca="1" si="4"/>
        <v/>
      </c>
    </row>
    <row r="126" spans="1:22" ht="15" hidden="1" customHeight="1" x14ac:dyDescent="0.25">
      <c r="A126" s="10">
        <v>125</v>
      </c>
      <c r="B126" s="41" t="s">
        <v>639</v>
      </c>
      <c r="E126" s="10" t="s">
        <v>1121</v>
      </c>
      <c r="F126" s="10">
        <v>21</v>
      </c>
      <c r="G126" s="10" t="s">
        <v>1121</v>
      </c>
      <c r="H126" s="10">
        <v>21</v>
      </c>
      <c r="L126" s="10" t="s">
        <v>1139</v>
      </c>
      <c r="M126" s="10" t="s">
        <v>1139</v>
      </c>
      <c r="O126" s="10" t="s">
        <v>331</v>
      </c>
      <c r="U126" s="15" t="str">
        <f t="array" aca="1" ref="U126" ca="1">IFERROR(
IF(NOT(OR($G126="OBX",$G126="OBR")),INDEX(INDIRECT(U$2&amp;"!$A$1:$BJ$100"),MATCH("*"&amp;$G126&amp;"*",INDIRECT(U$2&amp;"!$B$1:$B$100"),0),MATCH($H126,INDIRECT(U$2&amp;"!$1:$1"),0)),
IF(OR($G126="OBX",$G126="OBR"),INDEX(INDIRECT(U$2&amp;"!$A$1:$BJ$100"),MATCH((("*"&amp;$G126&amp;"*")&amp;("*"&amp;$I126&amp;"*")&amp;("*"&amp;$J126&amp;"*")&amp;("*"&amp;$K126&amp;"*")),INDIRECT(U$2&amp;"!$B$1:$B$100")&amp;INDIRECT(U$2&amp;"!$E$1:$E$100")&amp;INDIRECT(U$2&amp;"!$G$1:$G$100")&amp;INDIRECT(U$2&amp;"!$F$1:$F$100"),0),MATCH($H126,INDIRECT(U$2&amp;"!$1:$1"),0)))),
"Not found")</f>
        <v>Not found</v>
      </c>
      <c r="V126" s="16" t="str">
        <f t="shared" ca="1" si="4"/>
        <v/>
      </c>
    </row>
    <row r="127" spans="1:22" ht="15" hidden="1" customHeight="1" x14ac:dyDescent="0.25">
      <c r="A127" s="10">
        <v>126</v>
      </c>
      <c r="B127" s="41" t="s">
        <v>639</v>
      </c>
      <c r="E127" s="10" t="s">
        <v>1121</v>
      </c>
      <c r="F127" s="10">
        <v>22</v>
      </c>
      <c r="G127" s="10" t="s">
        <v>1121</v>
      </c>
      <c r="H127" s="10">
        <v>22</v>
      </c>
      <c r="L127" s="10" t="s">
        <v>386</v>
      </c>
      <c r="M127" s="10" t="s">
        <v>386</v>
      </c>
      <c r="N127" s="10" t="s">
        <v>1017</v>
      </c>
      <c r="O127" s="10" t="s">
        <v>1018</v>
      </c>
      <c r="P127" s="10" t="s">
        <v>987</v>
      </c>
      <c r="Q127" s="10" t="s">
        <v>387</v>
      </c>
      <c r="R127" s="10" t="s">
        <v>1140</v>
      </c>
      <c r="S127" s="18"/>
      <c r="T127" s="17" t="str">
        <f t="array" ref="T127">IFERROR(INDEX(Mappings!$L:$L,MATCH(S127&amp;$L127,Mappings!$J:$J&amp;Mappings!$D:$D,0)),"")</f>
        <v/>
      </c>
      <c r="U127" s="15" t="str">
        <f t="array" aca="1" ref="U127" ca="1">IFERROR(
IF(NOT(OR($G127="OBX",$G127="OBR")),INDEX(INDIRECT(U$2&amp;"!$A$1:$BJ$100"),MATCH("*"&amp;$G127&amp;"*",INDIRECT(U$2&amp;"!$B$1:$B$100"),0),MATCH($H127,INDIRECT(U$2&amp;"!$1:$1"),0)),
IF(OR($G127="OBX",$G127="OBR"),INDEX(INDIRECT(U$2&amp;"!$A$1:$BJ$100"),MATCH((("*"&amp;$G127&amp;"*")&amp;("*"&amp;$I127&amp;"*")&amp;("*"&amp;$J127&amp;"*")&amp;("*"&amp;$K127&amp;"*")),INDIRECT(U$2&amp;"!$B$1:$B$100")&amp;INDIRECT(U$2&amp;"!$E$1:$E$100")&amp;INDIRECT(U$2&amp;"!$G$1:$G$100")&amp;INDIRECT(U$2&amp;"!$F$1:$F$100"),0),MATCH($H127,INDIRECT(U$2&amp;"!$1:$1"),0)))),
"Not found")</f>
        <v>Not found</v>
      </c>
      <c r="V127" s="16" t="str">
        <f t="shared" ca="1" si="4"/>
        <v/>
      </c>
    </row>
    <row r="128" spans="1:22" ht="15" hidden="1" customHeight="1" x14ac:dyDescent="0.25">
      <c r="A128" s="10">
        <v>127</v>
      </c>
      <c r="B128" s="41" t="s">
        <v>639</v>
      </c>
      <c r="E128" s="10" t="s">
        <v>1121</v>
      </c>
      <c r="F128" s="10">
        <v>23</v>
      </c>
      <c r="G128" s="10" t="s">
        <v>1121</v>
      </c>
      <c r="H128" s="10">
        <v>23</v>
      </c>
      <c r="L128" s="10" t="s">
        <v>1141</v>
      </c>
      <c r="M128" s="10" t="s">
        <v>1141</v>
      </c>
      <c r="O128" s="10" t="s">
        <v>331</v>
      </c>
      <c r="U128" s="15" t="str">
        <f t="array" aca="1" ref="U128" ca="1">IFERROR(
IF(NOT(OR($G128="OBX",$G128="OBR")),INDEX(INDIRECT(U$2&amp;"!$A$1:$BJ$100"),MATCH("*"&amp;$G128&amp;"*",INDIRECT(U$2&amp;"!$B$1:$B$100"),0),MATCH($H128,INDIRECT(U$2&amp;"!$1:$1"),0)),
IF(OR($G128="OBX",$G128="OBR"),INDEX(INDIRECT(U$2&amp;"!$A$1:$BJ$100"),MATCH((("*"&amp;$G128&amp;"*")&amp;("*"&amp;$I128&amp;"*")&amp;("*"&amp;$J128&amp;"*")&amp;("*"&amp;$K128&amp;"*")),INDIRECT(U$2&amp;"!$B$1:$B$100")&amp;INDIRECT(U$2&amp;"!$E$1:$E$100")&amp;INDIRECT(U$2&amp;"!$G$1:$G$100")&amp;INDIRECT(U$2&amp;"!$F$1:$F$100"),0),MATCH($H128,INDIRECT(U$2&amp;"!$1:$1"),0)))),
"Not found")</f>
        <v>Not found</v>
      </c>
      <c r="V128" s="16" t="str">
        <f t="shared" ca="1" si="4"/>
        <v/>
      </c>
    </row>
    <row r="129" spans="1:22" ht="15" hidden="1" customHeight="1" x14ac:dyDescent="0.25">
      <c r="A129" s="10">
        <v>128</v>
      </c>
      <c r="B129" s="41" t="s">
        <v>639</v>
      </c>
      <c r="E129" s="10" t="s">
        <v>1121</v>
      </c>
      <c r="F129" s="10">
        <v>24</v>
      </c>
      <c r="G129" s="10" t="s">
        <v>1121</v>
      </c>
      <c r="H129" s="10">
        <v>24</v>
      </c>
      <c r="L129" s="10" t="s">
        <v>1142</v>
      </c>
      <c r="M129" s="10" t="s">
        <v>1142</v>
      </c>
      <c r="O129" s="10" t="s">
        <v>331</v>
      </c>
      <c r="U129" s="15" t="str">
        <f t="array" aca="1" ref="U129" ca="1">IFERROR(
IF(NOT(OR($G129="OBX",$G129="OBR")),INDEX(INDIRECT(U$2&amp;"!$A$1:$BJ$100"),MATCH("*"&amp;$G129&amp;"*",INDIRECT(U$2&amp;"!$B$1:$B$100"),0),MATCH($H129,INDIRECT(U$2&amp;"!$1:$1"),0)),
IF(OR($G129="OBX",$G129="OBR"),INDEX(INDIRECT(U$2&amp;"!$A$1:$BJ$100"),MATCH((("*"&amp;$G129&amp;"*")&amp;("*"&amp;$I129&amp;"*")&amp;("*"&amp;$J129&amp;"*")&amp;("*"&amp;$K129&amp;"*")),INDIRECT(U$2&amp;"!$B$1:$B$100")&amp;INDIRECT(U$2&amp;"!$E$1:$E$100")&amp;INDIRECT(U$2&amp;"!$G$1:$G$100")&amp;INDIRECT(U$2&amp;"!$F$1:$F$100"),0),MATCH($H129,INDIRECT(U$2&amp;"!$1:$1"),0)))),
"Not found")</f>
        <v>Not found</v>
      </c>
      <c r="V129" s="16" t="str">
        <f t="shared" ca="1" si="4"/>
        <v/>
      </c>
    </row>
    <row r="130" spans="1:22" ht="15" hidden="1" customHeight="1" x14ac:dyDescent="0.25">
      <c r="A130" s="10">
        <v>129</v>
      </c>
      <c r="B130" s="41" t="s">
        <v>639</v>
      </c>
      <c r="E130" s="10" t="s">
        <v>1121</v>
      </c>
      <c r="F130" s="10">
        <v>25</v>
      </c>
      <c r="G130" s="10" t="s">
        <v>1121</v>
      </c>
      <c r="H130" s="10">
        <v>25</v>
      </c>
      <c r="L130" s="10" t="s">
        <v>1143</v>
      </c>
      <c r="M130" s="10" t="s">
        <v>1143</v>
      </c>
      <c r="O130" s="10" t="s">
        <v>331</v>
      </c>
      <c r="U130" s="15" t="str">
        <f t="array" aca="1" ref="U130" ca="1">IFERROR(
IF(NOT(OR($G130="OBX",$G130="OBR")),INDEX(INDIRECT(U$2&amp;"!$A$1:$BJ$100"),MATCH("*"&amp;$G130&amp;"*",INDIRECT(U$2&amp;"!$B$1:$B$100"),0),MATCH($H130,INDIRECT(U$2&amp;"!$1:$1"),0)),
IF(OR($G130="OBX",$G130="OBR"),INDEX(INDIRECT(U$2&amp;"!$A$1:$BJ$100"),MATCH((("*"&amp;$G130&amp;"*")&amp;("*"&amp;$I130&amp;"*")&amp;("*"&amp;$J130&amp;"*")&amp;("*"&amp;$K130&amp;"*")),INDIRECT(U$2&amp;"!$B$1:$B$100")&amp;INDIRECT(U$2&amp;"!$E$1:$E$100")&amp;INDIRECT(U$2&amp;"!$G$1:$G$100")&amp;INDIRECT(U$2&amp;"!$F$1:$F$100"),0),MATCH($H130,INDIRECT(U$2&amp;"!$1:$1"),0)))),
"Not found")</f>
        <v>Not found</v>
      </c>
      <c r="V130" s="16" t="str">
        <f t="shared" ca="1" si="4"/>
        <v/>
      </c>
    </row>
    <row r="131" spans="1:22" ht="15" hidden="1" customHeight="1" x14ac:dyDescent="0.25">
      <c r="A131" s="10">
        <v>130</v>
      </c>
      <c r="B131" s="41" t="s">
        <v>639</v>
      </c>
      <c r="E131" s="10" t="s">
        <v>1121</v>
      </c>
      <c r="F131" s="10">
        <v>26</v>
      </c>
      <c r="G131" s="10" t="s">
        <v>1121</v>
      </c>
      <c r="H131" s="10">
        <v>26</v>
      </c>
      <c r="L131" s="10" t="s">
        <v>1144</v>
      </c>
      <c r="M131" s="10" t="s">
        <v>1144</v>
      </c>
      <c r="O131" s="10" t="s">
        <v>331</v>
      </c>
      <c r="U131" s="15" t="str">
        <f t="array" aca="1" ref="U131" ca="1">IFERROR(
IF(NOT(OR($G131="OBX",$G131="OBR")),INDEX(INDIRECT(U$2&amp;"!$A$1:$BJ$100"),MATCH("*"&amp;$G131&amp;"*",INDIRECT(U$2&amp;"!$B$1:$B$100"),0),MATCH($H131,INDIRECT(U$2&amp;"!$1:$1"),0)),
IF(OR($G131="OBX",$G131="OBR"),INDEX(INDIRECT(U$2&amp;"!$A$1:$BJ$100"),MATCH((("*"&amp;$G131&amp;"*")&amp;("*"&amp;$I131&amp;"*")&amp;("*"&amp;$J131&amp;"*")&amp;("*"&amp;$K131&amp;"*")),INDIRECT(U$2&amp;"!$B$1:$B$100")&amp;INDIRECT(U$2&amp;"!$E$1:$E$100")&amp;INDIRECT(U$2&amp;"!$G$1:$G$100")&amp;INDIRECT(U$2&amp;"!$F$1:$F$100"),0),MATCH($H131,INDIRECT(U$2&amp;"!$1:$1"),0)))),
"Not found")</f>
        <v>Not found</v>
      </c>
      <c r="V131" s="16" t="str">
        <f t="shared" ca="1" si="4"/>
        <v/>
      </c>
    </row>
    <row r="132" spans="1:22" ht="15" hidden="1" customHeight="1" x14ac:dyDescent="0.25">
      <c r="A132" s="10">
        <v>131</v>
      </c>
      <c r="B132" s="41" t="s">
        <v>639</v>
      </c>
      <c r="E132" s="10" t="s">
        <v>1121</v>
      </c>
      <c r="F132" s="10">
        <v>27</v>
      </c>
      <c r="G132" s="10" t="s">
        <v>1121</v>
      </c>
      <c r="H132" s="10">
        <v>27</v>
      </c>
      <c r="L132" s="10" t="s">
        <v>1145</v>
      </c>
      <c r="M132" s="10" t="s">
        <v>1145</v>
      </c>
      <c r="O132" s="10" t="s">
        <v>331</v>
      </c>
      <c r="U132" s="15" t="str">
        <f t="array" aca="1" ref="U132" ca="1">IFERROR(
IF(NOT(OR($G132="OBX",$G132="OBR")),INDEX(INDIRECT(U$2&amp;"!$A$1:$BJ$100"),MATCH("*"&amp;$G132&amp;"*",INDIRECT(U$2&amp;"!$B$1:$B$100"),0),MATCH($H132,INDIRECT(U$2&amp;"!$1:$1"),0)),
IF(OR($G132="OBX",$G132="OBR"),INDEX(INDIRECT(U$2&amp;"!$A$1:$BJ$100"),MATCH((("*"&amp;$G132&amp;"*")&amp;("*"&amp;$I132&amp;"*")&amp;("*"&amp;$J132&amp;"*")&amp;("*"&amp;$K132&amp;"*")),INDIRECT(U$2&amp;"!$B$1:$B$100")&amp;INDIRECT(U$2&amp;"!$E$1:$E$100")&amp;INDIRECT(U$2&amp;"!$G$1:$G$100")&amp;INDIRECT(U$2&amp;"!$F$1:$F$100"),0),MATCH($H132,INDIRECT(U$2&amp;"!$1:$1"),0)))),
"Not found")</f>
        <v>Not found</v>
      </c>
      <c r="V132" s="16" t="str">
        <f t="shared" ca="1" si="4"/>
        <v/>
      </c>
    </row>
    <row r="133" spans="1:22" ht="15" hidden="1" customHeight="1" x14ac:dyDescent="0.25">
      <c r="A133" s="10">
        <v>132</v>
      </c>
      <c r="B133" s="41" t="s">
        <v>639</v>
      </c>
      <c r="E133" s="10" t="s">
        <v>1121</v>
      </c>
      <c r="F133" s="10">
        <v>28</v>
      </c>
      <c r="G133" s="10" t="s">
        <v>1121</v>
      </c>
      <c r="H133" s="10">
        <v>28</v>
      </c>
      <c r="L133" s="10" t="s">
        <v>1146</v>
      </c>
      <c r="M133" s="10" t="s">
        <v>1146</v>
      </c>
      <c r="O133" s="10" t="s">
        <v>331</v>
      </c>
      <c r="U133" s="15" t="str">
        <f t="array" aca="1" ref="U133" ca="1">IFERROR(
IF(NOT(OR($G133="OBX",$G133="OBR")),INDEX(INDIRECT(U$2&amp;"!$A$1:$BJ$100"),MATCH("*"&amp;$G133&amp;"*",INDIRECT(U$2&amp;"!$B$1:$B$100"),0),MATCH($H133,INDIRECT(U$2&amp;"!$1:$1"),0)),
IF(OR($G133="OBX",$G133="OBR"),INDEX(INDIRECT(U$2&amp;"!$A$1:$BJ$100"),MATCH((("*"&amp;$G133&amp;"*")&amp;("*"&amp;$I133&amp;"*")&amp;("*"&amp;$J133&amp;"*")&amp;("*"&amp;$K133&amp;"*")),INDIRECT(U$2&amp;"!$B$1:$B$100")&amp;INDIRECT(U$2&amp;"!$E$1:$E$100")&amp;INDIRECT(U$2&amp;"!$G$1:$G$100")&amp;INDIRECT(U$2&amp;"!$F$1:$F$100"),0),MATCH($H133,INDIRECT(U$2&amp;"!$1:$1"),0)))),
"Not found")</f>
        <v>Not found</v>
      </c>
      <c r="V133" s="16" t="str">
        <f t="shared" ca="1" si="4"/>
        <v/>
      </c>
    </row>
    <row r="134" spans="1:22" ht="15" hidden="1" customHeight="1" x14ac:dyDescent="0.25">
      <c r="A134" s="10">
        <v>133</v>
      </c>
      <c r="B134" s="41" t="s">
        <v>639</v>
      </c>
      <c r="E134" s="10" t="s">
        <v>1121</v>
      </c>
      <c r="F134" s="10">
        <v>29</v>
      </c>
      <c r="G134" s="10" t="s">
        <v>1121</v>
      </c>
      <c r="H134" s="10">
        <v>29</v>
      </c>
      <c r="L134" s="10" t="s">
        <v>1147</v>
      </c>
      <c r="M134" s="10" t="s">
        <v>1147</v>
      </c>
      <c r="O134" s="10" t="s">
        <v>331</v>
      </c>
      <c r="U134" s="15" t="str">
        <f t="array" aca="1" ref="U134" ca="1">IFERROR(
IF(NOT(OR($G134="OBX",$G134="OBR")),INDEX(INDIRECT(U$2&amp;"!$A$1:$BJ$100"),MATCH("*"&amp;$G134&amp;"*",INDIRECT(U$2&amp;"!$B$1:$B$100"),0),MATCH($H134,INDIRECT(U$2&amp;"!$1:$1"),0)),
IF(OR($G134="OBX",$G134="OBR"),INDEX(INDIRECT(U$2&amp;"!$A$1:$BJ$100"),MATCH((("*"&amp;$G134&amp;"*")&amp;("*"&amp;$I134&amp;"*")&amp;("*"&amp;$J134&amp;"*")&amp;("*"&amp;$K134&amp;"*")),INDIRECT(U$2&amp;"!$B$1:$B$100")&amp;INDIRECT(U$2&amp;"!$E$1:$E$100")&amp;INDIRECT(U$2&amp;"!$G$1:$G$100")&amp;INDIRECT(U$2&amp;"!$F$1:$F$100"),0),MATCH($H134,INDIRECT(U$2&amp;"!$1:$1"),0)))),
"Not found")</f>
        <v>Not found</v>
      </c>
      <c r="V134" s="16" t="str">
        <f t="shared" ca="1" si="4"/>
        <v/>
      </c>
    </row>
    <row r="135" spans="1:22" ht="15" hidden="1" customHeight="1" x14ac:dyDescent="0.25">
      <c r="A135" s="10">
        <v>134</v>
      </c>
      <c r="B135" s="41" t="s">
        <v>639</v>
      </c>
      <c r="E135" s="10" t="s">
        <v>1121</v>
      </c>
      <c r="F135" s="10">
        <v>30</v>
      </c>
      <c r="G135" s="10" t="s">
        <v>1121</v>
      </c>
      <c r="H135" s="10">
        <v>30</v>
      </c>
      <c r="L135" s="10" t="s">
        <v>1148</v>
      </c>
      <c r="M135" s="10" t="s">
        <v>1148</v>
      </c>
      <c r="O135" s="10" t="s">
        <v>331</v>
      </c>
      <c r="U135" s="15" t="str">
        <f t="array" aca="1" ref="U135" ca="1">IFERROR(
IF(NOT(OR($G135="OBX",$G135="OBR")),INDEX(INDIRECT(U$2&amp;"!$A$1:$BJ$100"),MATCH("*"&amp;$G135&amp;"*",INDIRECT(U$2&amp;"!$B$1:$B$100"),0),MATCH($H135,INDIRECT(U$2&amp;"!$1:$1"),0)),
IF(OR($G135="OBX",$G135="OBR"),INDEX(INDIRECT(U$2&amp;"!$A$1:$BJ$100"),MATCH((("*"&amp;$G135&amp;"*")&amp;("*"&amp;$I135&amp;"*")&amp;("*"&amp;$J135&amp;"*")&amp;("*"&amp;$K135&amp;"*")),INDIRECT(U$2&amp;"!$B$1:$B$100")&amp;INDIRECT(U$2&amp;"!$E$1:$E$100")&amp;INDIRECT(U$2&amp;"!$G$1:$G$100")&amp;INDIRECT(U$2&amp;"!$F$1:$F$100"),0),MATCH($H135,INDIRECT(U$2&amp;"!$1:$1"),0)))),
"Not found")</f>
        <v>Not found</v>
      </c>
      <c r="V135" s="16" t="str">
        <f t="shared" ca="1" si="4"/>
        <v/>
      </c>
    </row>
    <row r="136" spans="1:22" ht="15" hidden="1" customHeight="1" x14ac:dyDescent="0.25">
      <c r="A136" s="10">
        <v>135</v>
      </c>
      <c r="B136" s="41" t="s">
        <v>639</v>
      </c>
      <c r="E136" s="10" t="s">
        <v>1121</v>
      </c>
      <c r="F136" s="10">
        <v>31</v>
      </c>
      <c r="G136" s="10" t="s">
        <v>1121</v>
      </c>
      <c r="H136" s="10">
        <v>31</v>
      </c>
      <c r="L136" s="10" t="s">
        <v>1149</v>
      </c>
      <c r="M136" s="10" t="s">
        <v>1149</v>
      </c>
      <c r="O136" s="10" t="s">
        <v>331</v>
      </c>
      <c r="U136" s="15" t="str">
        <f t="array" aca="1" ref="U136" ca="1">IFERROR(
IF(NOT(OR($G136="OBX",$G136="OBR")),INDEX(INDIRECT(U$2&amp;"!$A$1:$BJ$100"),MATCH("*"&amp;$G136&amp;"*",INDIRECT(U$2&amp;"!$B$1:$B$100"),0),MATCH($H136,INDIRECT(U$2&amp;"!$1:$1"),0)),
IF(OR($G136="OBX",$G136="OBR"),INDEX(INDIRECT(U$2&amp;"!$A$1:$BJ$100"),MATCH((("*"&amp;$G136&amp;"*")&amp;("*"&amp;$I136&amp;"*")&amp;("*"&amp;$J136&amp;"*")&amp;("*"&amp;$K136&amp;"*")),INDIRECT(U$2&amp;"!$B$1:$B$100")&amp;INDIRECT(U$2&amp;"!$E$1:$E$100")&amp;INDIRECT(U$2&amp;"!$G$1:$G$100")&amp;INDIRECT(U$2&amp;"!$F$1:$F$100"),0),MATCH($H136,INDIRECT(U$2&amp;"!$1:$1"),0)))),
"Not found")</f>
        <v>Not found</v>
      </c>
      <c r="V136" s="16" t="str">
        <f t="shared" ca="1" si="4"/>
        <v/>
      </c>
    </row>
    <row r="137" spans="1:22" ht="15" hidden="1" customHeight="1" x14ac:dyDescent="0.25">
      <c r="A137" s="10">
        <v>136</v>
      </c>
      <c r="B137" s="41" t="s">
        <v>639</v>
      </c>
      <c r="E137" s="10" t="s">
        <v>1121</v>
      </c>
      <c r="F137" s="10">
        <v>32</v>
      </c>
      <c r="G137" s="10" t="s">
        <v>1121</v>
      </c>
      <c r="H137" s="10">
        <v>32</v>
      </c>
      <c r="L137" s="10" t="s">
        <v>1150</v>
      </c>
      <c r="M137" s="10" t="s">
        <v>1150</v>
      </c>
      <c r="O137" s="10" t="s">
        <v>331</v>
      </c>
      <c r="U137" s="15" t="str">
        <f t="array" aca="1" ref="U137" ca="1">IFERROR(
IF(NOT(OR($G137="OBX",$G137="OBR")),INDEX(INDIRECT(U$2&amp;"!$A$1:$BJ$100"),MATCH("*"&amp;$G137&amp;"*",INDIRECT(U$2&amp;"!$B$1:$B$100"),0),MATCH($H137,INDIRECT(U$2&amp;"!$1:$1"),0)),
IF(OR($G137="OBX",$G137="OBR"),INDEX(INDIRECT(U$2&amp;"!$A$1:$BJ$100"),MATCH((("*"&amp;$G137&amp;"*")&amp;("*"&amp;$I137&amp;"*")&amp;("*"&amp;$J137&amp;"*")&amp;("*"&amp;$K137&amp;"*")),INDIRECT(U$2&amp;"!$B$1:$B$100")&amp;INDIRECT(U$2&amp;"!$E$1:$E$100")&amp;INDIRECT(U$2&amp;"!$G$1:$G$100")&amp;INDIRECT(U$2&amp;"!$F$1:$F$100"),0),MATCH($H137,INDIRECT(U$2&amp;"!$1:$1"),0)))),
"Not found")</f>
        <v>Not found</v>
      </c>
      <c r="V137" s="16" t="str">
        <f t="shared" ca="1" si="4"/>
        <v/>
      </c>
    </row>
    <row r="138" spans="1:22" ht="15" hidden="1" customHeight="1" x14ac:dyDescent="0.25">
      <c r="A138" s="10">
        <v>137</v>
      </c>
      <c r="B138" s="41" t="s">
        <v>639</v>
      </c>
      <c r="E138" s="10" t="s">
        <v>1121</v>
      </c>
      <c r="F138" s="10">
        <v>33</v>
      </c>
      <c r="G138" s="10" t="s">
        <v>1121</v>
      </c>
      <c r="H138" s="10">
        <v>33</v>
      </c>
      <c r="L138" s="10" t="s">
        <v>1151</v>
      </c>
      <c r="M138" s="10" t="s">
        <v>1151</v>
      </c>
      <c r="O138" s="10" t="s">
        <v>331</v>
      </c>
      <c r="U138" s="15" t="str">
        <f t="array" aca="1" ref="U138" ca="1">IFERROR(
IF(NOT(OR($G138="OBX",$G138="OBR")),INDEX(INDIRECT(U$2&amp;"!$A$1:$BJ$100"),MATCH("*"&amp;$G138&amp;"*",INDIRECT(U$2&amp;"!$B$1:$B$100"),0),MATCH($H138,INDIRECT(U$2&amp;"!$1:$1"),0)),
IF(OR($G138="OBX",$G138="OBR"),INDEX(INDIRECT(U$2&amp;"!$A$1:$BJ$100"),MATCH((("*"&amp;$G138&amp;"*")&amp;("*"&amp;$I138&amp;"*")&amp;("*"&amp;$J138&amp;"*")&amp;("*"&amp;$K138&amp;"*")),INDIRECT(U$2&amp;"!$B$1:$B$100")&amp;INDIRECT(U$2&amp;"!$E$1:$E$100")&amp;INDIRECT(U$2&amp;"!$G$1:$G$100")&amp;INDIRECT(U$2&amp;"!$F$1:$F$100"),0),MATCH($H138,INDIRECT(U$2&amp;"!$1:$1"),0)))),
"Not found")</f>
        <v>Not found</v>
      </c>
      <c r="V138" s="16" t="str">
        <f t="shared" ref="V138:V157" ca="1" si="5">IF(T138=U138,"Match","")</f>
        <v/>
      </c>
    </row>
    <row r="139" spans="1:22" ht="15" hidden="1" customHeight="1" x14ac:dyDescent="0.25">
      <c r="A139" s="10">
        <v>138</v>
      </c>
      <c r="B139" s="41" t="s">
        <v>639</v>
      </c>
      <c r="E139" s="10" t="s">
        <v>1121</v>
      </c>
      <c r="F139" s="10">
        <v>34</v>
      </c>
      <c r="G139" s="10" t="s">
        <v>1121</v>
      </c>
      <c r="H139" s="10">
        <v>34</v>
      </c>
      <c r="L139" s="10" t="s">
        <v>1152</v>
      </c>
      <c r="M139" s="10" t="s">
        <v>1152</v>
      </c>
      <c r="O139" s="10" t="s">
        <v>331</v>
      </c>
      <c r="U139" s="15" t="str">
        <f t="array" aca="1" ref="U139" ca="1">IFERROR(
IF(NOT(OR($G139="OBX",$G139="OBR")),INDEX(INDIRECT(U$2&amp;"!$A$1:$BJ$100"),MATCH("*"&amp;$G139&amp;"*",INDIRECT(U$2&amp;"!$B$1:$B$100"),0),MATCH($H139,INDIRECT(U$2&amp;"!$1:$1"),0)),
IF(OR($G139="OBX",$G139="OBR"),INDEX(INDIRECT(U$2&amp;"!$A$1:$BJ$100"),MATCH((("*"&amp;$G139&amp;"*")&amp;("*"&amp;$I139&amp;"*")&amp;("*"&amp;$J139&amp;"*")&amp;("*"&amp;$K139&amp;"*")),INDIRECT(U$2&amp;"!$B$1:$B$100")&amp;INDIRECT(U$2&amp;"!$E$1:$E$100")&amp;INDIRECT(U$2&amp;"!$G$1:$G$100")&amp;INDIRECT(U$2&amp;"!$F$1:$F$100"),0),MATCH($H139,INDIRECT(U$2&amp;"!$1:$1"),0)))),
"Not found")</f>
        <v>Not found</v>
      </c>
      <c r="V139" s="16" t="str">
        <f t="shared" ca="1" si="5"/>
        <v/>
      </c>
    </row>
    <row r="140" spans="1:22" ht="15" hidden="1" customHeight="1" x14ac:dyDescent="0.25">
      <c r="A140" s="10">
        <v>139</v>
      </c>
      <c r="B140" s="41" t="s">
        <v>639</v>
      </c>
      <c r="E140" s="10" t="s">
        <v>1121</v>
      </c>
      <c r="F140" s="10">
        <v>35</v>
      </c>
      <c r="G140" s="10" t="s">
        <v>1121</v>
      </c>
      <c r="H140" s="10">
        <v>35</v>
      </c>
      <c r="L140" s="10" t="s">
        <v>1153</v>
      </c>
      <c r="M140" s="10" t="s">
        <v>1153</v>
      </c>
      <c r="O140" s="10" t="s">
        <v>331</v>
      </c>
      <c r="U140" s="15" t="str">
        <f t="array" aca="1" ref="U140" ca="1">IFERROR(
IF(NOT(OR($G140="OBX",$G140="OBR")),INDEX(INDIRECT(U$2&amp;"!$A$1:$BJ$100"),MATCH("*"&amp;$G140&amp;"*",INDIRECT(U$2&amp;"!$B$1:$B$100"),0),MATCH($H140,INDIRECT(U$2&amp;"!$1:$1"),0)),
IF(OR($G140="OBX",$G140="OBR"),INDEX(INDIRECT(U$2&amp;"!$A$1:$BJ$100"),MATCH((("*"&amp;$G140&amp;"*")&amp;("*"&amp;$I140&amp;"*")&amp;("*"&amp;$J140&amp;"*")&amp;("*"&amp;$K140&amp;"*")),INDIRECT(U$2&amp;"!$B$1:$B$100")&amp;INDIRECT(U$2&amp;"!$E$1:$E$100")&amp;INDIRECT(U$2&amp;"!$G$1:$G$100")&amp;INDIRECT(U$2&amp;"!$F$1:$F$100"),0),MATCH($H140,INDIRECT(U$2&amp;"!$1:$1"),0)))),
"Not found")</f>
        <v>Not found</v>
      </c>
      <c r="V140" s="16" t="str">
        <f t="shared" ca="1" si="5"/>
        <v/>
      </c>
    </row>
    <row r="141" spans="1:22" ht="15" hidden="1" customHeight="1" x14ac:dyDescent="0.25">
      <c r="A141" s="10">
        <v>140</v>
      </c>
      <c r="B141" s="41" t="s">
        <v>639</v>
      </c>
      <c r="E141" s="10" t="s">
        <v>1121</v>
      </c>
      <c r="F141" s="10">
        <v>36</v>
      </c>
      <c r="G141" s="10" t="s">
        <v>1121</v>
      </c>
      <c r="H141" s="10">
        <v>36</v>
      </c>
      <c r="L141" s="10" t="s">
        <v>1154</v>
      </c>
      <c r="M141" s="10" t="s">
        <v>1154</v>
      </c>
      <c r="O141" s="10" t="s">
        <v>331</v>
      </c>
      <c r="U141" s="15" t="str">
        <f t="array" aca="1" ref="U141" ca="1">IFERROR(
IF(NOT(OR($G141="OBX",$G141="OBR")),INDEX(INDIRECT(U$2&amp;"!$A$1:$BJ$100"),MATCH("*"&amp;$G141&amp;"*",INDIRECT(U$2&amp;"!$B$1:$B$100"),0),MATCH($H141,INDIRECT(U$2&amp;"!$1:$1"),0)),
IF(OR($G141="OBX",$G141="OBR"),INDEX(INDIRECT(U$2&amp;"!$A$1:$BJ$100"),MATCH((("*"&amp;$G141&amp;"*")&amp;("*"&amp;$I141&amp;"*")&amp;("*"&amp;$J141&amp;"*")&amp;("*"&amp;$K141&amp;"*")),INDIRECT(U$2&amp;"!$B$1:$B$100")&amp;INDIRECT(U$2&amp;"!$E$1:$E$100")&amp;INDIRECT(U$2&amp;"!$G$1:$G$100")&amp;INDIRECT(U$2&amp;"!$F$1:$F$100"),0),MATCH($H141,INDIRECT(U$2&amp;"!$1:$1"),0)))),
"Not found")</f>
        <v>Not found</v>
      </c>
      <c r="V141" s="16" t="str">
        <f t="shared" ca="1" si="5"/>
        <v/>
      </c>
    </row>
    <row r="142" spans="1:22" ht="15" hidden="1" customHeight="1" x14ac:dyDescent="0.25">
      <c r="A142" s="10">
        <v>141</v>
      </c>
      <c r="B142" s="41" t="s">
        <v>639</v>
      </c>
      <c r="E142" s="10" t="s">
        <v>1121</v>
      </c>
      <c r="F142" s="10">
        <v>37</v>
      </c>
      <c r="G142" s="10" t="s">
        <v>1121</v>
      </c>
      <c r="H142" s="10">
        <v>37</v>
      </c>
      <c r="L142" s="10" t="s">
        <v>1155</v>
      </c>
      <c r="M142" s="10" t="s">
        <v>1155</v>
      </c>
      <c r="O142" s="10" t="s">
        <v>331</v>
      </c>
      <c r="U142" s="15" t="str">
        <f t="array" aca="1" ref="U142" ca="1">IFERROR(
IF(NOT(OR($G142="OBX",$G142="OBR")),INDEX(INDIRECT(U$2&amp;"!$A$1:$BJ$100"),MATCH("*"&amp;$G142&amp;"*",INDIRECT(U$2&amp;"!$B$1:$B$100"),0),MATCH($H142,INDIRECT(U$2&amp;"!$1:$1"),0)),
IF(OR($G142="OBX",$G142="OBR"),INDEX(INDIRECT(U$2&amp;"!$A$1:$BJ$100"),MATCH((("*"&amp;$G142&amp;"*")&amp;("*"&amp;$I142&amp;"*")&amp;("*"&amp;$J142&amp;"*")&amp;("*"&amp;$K142&amp;"*")),INDIRECT(U$2&amp;"!$B$1:$B$100")&amp;INDIRECT(U$2&amp;"!$E$1:$E$100")&amp;INDIRECT(U$2&amp;"!$G$1:$G$100")&amp;INDIRECT(U$2&amp;"!$F$1:$F$100"),0),MATCH($H142,INDIRECT(U$2&amp;"!$1:$1"),0)))),
"Not found")</f>
        <v>Not found</v>
      </c>
      <c r="V142" s="16" t="str">
        <f t="shared" ca="1" si="5"/>
        <v/>
      </c>
    </row>
    <row r="143" spans="1:22" ht="15" hidden="1" customHeight="1" x14ac:dyDescent="0.25">
      <c r="A143" s="10">
        <v>142</v>
      </c>
      <c r="B143" s="41" t="s">
        <v>639</v>
      </c>
      <c r="E143" s="10" t="s">
        <v>1121</v>
      </c>
      <c r="F143" s="10">
        <v>38</v>
      </c>
      <c r="G143" s="10" t="s">
        <v>1121</v>
      </c>
      <c r="H143" s="10">
        <v>38</v>
      </c>
      <c r="L143" s="10" t="s">
        <v>1156</v>
      </c>
      <c r="M143" s="10" t="s">
        <v>1156</v>
      </c>
      <c r="O143" s="10" t="s">
        <v>331</v>
      </c>
      <c r="U143" s="15" t="str">
        <f t="array" aca="1" ref="U143" ca="1">IFERROR(
IF(NOT(OR($G143="OBX",$G143="OBR")),INDEX(INDIRECT(U$2&amp;"!$A$1:$BJ$100"),MATCH("*"&amp;$G143&amp;"*",INDIRECT(U$2&amp;"!$B$1:$B$100"),0),MATCH($H143,INDIRECT(U$2&amp;"!$1:$1"),0)),
IF(OR($G143="OBX",$G143="OBR"),INDEX(INDIRECT(U$2&amp;"!$A$1:$BJ$100"),MATCH((("*"&amp;$G143&amp;"*")&amp;("*"&amp;$I143&amp;"*")&amp;("*"&amp;$J143&amp;"*")&amp;("*"&amp;$K143&amp;"*")),INDIRECT(U$2&amp;"!$B$1:$B$100")&amp;INDIRECT(U$2&amp;"!$E$1:$E$100")&amp;INDIRECT(U$2&amp;"!$G$1:$G$100")&amp;INDIRECT(U$2&amp;"!$F$1:$F$100"),0),MATCH($H143,INDIRECT(U$2&amp;"!$1:$1"),0)))),
"Not found")</f>
        <v>Not found</v>
      </c>
      <c r="V143" s="16" t="str">
        <f t="shared" ca="1" si="5"/>
        <v/>
      </c>
    </row>
    <row r="144" spans="1:22" ht="15" hidden="1" customHeight="1" x14ac:dyDescent="0.25">
      <c r="A144" s="10">
        <v>143</v>
      </c>
      <c r="B144" s="41" t="s">
        <v>639</v>
      </c>
      <c r="E144" s="10" t="s">
        <v>1121</v>
      </c>
      <c r="F144" s="10">
        <v>39</v>
      </c>
      <c r="G144" s="10" t="s">
        <v>1121</v>
      </c>
      <c r="H144" s="10">
        <v>39</v>
      </c>
      <c r="L144" s="10" t="s">
        <v>1157</v>
      </c>
      <c r="M144" s="10" t="s">
        <v>1157</v>
      </c>
      <c r="O144" s="10" t="s">
        <v>331</v>
      </c>
      <c r="U144" s="15" t="str">
        <f t="array" aca="1" ref="U144" ca="1">IFERROR(
IF(NOT(OR($G144="OBX",$G144="OBR")),INDEX(INDIRECT(U$2&amp;"!$A$1:$BJ$100"),MATCH("*"&amp;$G144&amp;"*",INDIRECT(U$2&amp;"!$B$1:$B$100"),0),MATCH($H144,INDIRECT(U$2&amp;"!$1:$1"),0)),
IF(OR($G144="OBX",$G144="OBR"),INDEX(INDIRECT(U$2&amp;"!$A$1:$BJ$100"),MATCH((("*"&amp;$G144&amp;"*")&amp;("*"&amp;$I144&amp;"*")&amp;("*"&amp;$J144&amp;"*")&amp;("*"&amp;$K144&amp;"*")),INDIRECT(U$2&amp;"!$B$1:$B$100")&amp;INDIRECT(U$2&amp;"!$E$1:$E$100")&amp;INDIRECT(U$2&amp;"!$G$1:$G$100")&amp;INDIRECT(U$2&amp;"!$F$1:$F$100"),0),MATCH($H144,INDIRECT(U$2&amp;"!$1:$1"),0)))),
"Not found")</f>
        <v>Not found</v>
      </c>
      <c r="V144" s="16" t="str">
        <f t="shared" ca="1" si="5"/>
        <v/>
      </c>
    </row>
    <row r="145" spans="1:22" ht="15" hidden="1" customHeight="1" x14ac:dyDescent="0.25">
      <c r="A145" s="10">
        <v>144</v>
      </c>
      <c r="B145" s="41" t="s">
        <v>639</v>
      </c>
      <c r="E145" s="10" t="s">
        <v>1121</v>
      </c>
      <c r="F145" s="10">
        <v>40</v>
      </c>
      <c r="G145" s="10" t="s">
        <v>1121</v>
      </c>
      <c r="H145" s="10">
        <v>40</v>
      </c>
      <c r="L145" s="10" t="s">
        <v>1158</v>
      </c>
      <c r="M145" s="10" t="s">
        <v>1158</v>
      </c>
      <c r="O145" s="10" t="s">
        <v>1015</v>
      </c>
      <c r="R145" s="10" t="s">
        <v>1016</v>
      </c>
      <c r="U145" s="15" t="str">
        <f t="array" aca="1" ref="U145" ca="1">IFERROR(
IF(NOT(OR($G145="OBX",$G145="OBR")),INDEX(INDIRECT(U$2&amp;"!$A$1:$BJ$100"),MATCH("*"&amp;$G145&amp;"*",INDIRECT(U$2&amp;"!$B$1:$B$100"),0),MATCH($H145,INDIRECT(U$2&amp;"!$1:$1"),0)),
IF(OR($G145="OBX",$G145="OBR"),INDEX(INDIRECT(U$2&amp;"!$A$1:$BJ$100"),MATCH((("*"&amp;$G145&amp;"*")&amp;("*"&amp;$I145&amp;"*")&amp;("*"&amp;$J145&amp;"*")&amp;("*"&amp;$K145&amp;"*")),INDIRECT(U$2&amp;"!$B$1:$B$100")&amp;INDIRECT(U$2&amp;"!$E$1:$E$100")&amp;INDIRECT(U$2&amp;"!$G$1:$G$100")&amp;INDIRECT(U$2&amp;"!$F$1:$F$100"),0),MATCH($H145,INDIRECT(U$2&amp;"!$1:$1"),0)))),
"Not found")</f>
        <v>Not found</v>
      </c>
      <c r="V145" s="16" t="str">
        <f t="shared" ca="1" si="5"/>
        <v/>
      </c>
    </row>
    <row r="146" spans="1:22" ht="15" hidden="1" customHeight="1" x14ac:dyDescent="0.25">
      <c r="A146" s="10">
        <v>145</v>
      </c>
      <c r="B146" s="41" t="s">
        <v>639</v>
      </c>
      <c r="E146" s="10" t="s">
        <v>1121</v>
      </c>
      <c r="F146" s="10">
        <v>41</v>
      </c>
      <c r="G146" s="10" t="s">
        <v>1121</v>
      </c>
      <c r="H146" s="10">
        <v>41</v>
      </c>
      <c r="L146" s="10" t="s">
        <v>1159</v>
      </c>
      <c r="M146" s="10" t="s">
        <v>1159</v>
      </c>
      <c r="O146" s="10" t="s">
        <v>331</v>
      </c>
      <c r="U146" s="15" t="str">
        <f t="array" aca="1" ref="U146" ca="1">IFERROR(
IF(NOT(OR($G146="OBX",$G146="OBR")),INDEX(INDIRECT(U$2&amp;"!$A$1:$BJ$100"),MATCH("*"&amp;$G146&amp;"*",INDIRECT(U$2&amp;"!$B$1:$B$100"),0),MATCH($H146,INDIRECT(U$2&amp;"!$1:$1"),0)),
IF(OR($G146="OBX",$G146="OBR"),INDEX(INDIRECT(U$2&amp;"!$A$1:$BJ$100"),MATCH((("*"&amp;$G146&amp;"*")&amp;("*"&amp;$I146&amp;"*")&amp;("*"&amp;$J146&amp;"*")&amp;("*"&amp;$K146&amp;"*")),INDIRECT(U$2&amp;"!$B$1:$B$100")&amp;INDIRECT(U$2&amp;"!$E$1:$E$100")&amp;INDIRECT(U$2&amp;"!$G$1:$G$100")&amp;INDIRECT(U$2&amp;"!$F$1:$F$100"),0),MATCH($H146,INDIRECT(U$2&amp;"!$1:$1"),0)))),
"Not found")</f>
        <v>Not found</v>
      </c>
      <c r="V146" s="16" t="str">
        <f t="shared" ca="1" si="5"/>
        <v/>
      </c>
    </row>
    <row r="147" spans="1:22" ht="15" hidden="1" customHeight="1" x14ac:dyDescent="0.25">
      <c r="A147" s="10">
        <v>146</v>
      </c>
      <c r="B147" s="41" t="s">
        <v>639</v>
      </c>
      <c r="E147" s="10" t="s">
        <v>1121</v>
      </c>
      <c r="F147" s="10">
        <v>42</v>
      </c>
      <c r="G147" s="10" t="s">
        <v>1121</v>
      </c>
      <c r="H147" s="10">
        <v>42</v>
      </c>
      <c r="L147" s="10" t="s">
        <v>1160</v>
      </c>
      <c r="M147" s="10" t="s">
        <v>1160</v>
      </c>
      <c r="O147" s="10" t="s">
        <v>331</v>
      </c>
      <c r="U147" s="15" t="str">
        <f t="array" aca="1" ref="U147" ca="1">IFERROR(
IF(NOT(OR($G147="OBX",$G147="OBR")),INDEX(INDIRECT(U$2&amp;"!$A$1:$BJ$100"),MATCH("*"&amp;$G147&amp;"*",INDIRECT(U$2&amp;"!$B$1:$B$100"),0),MATCH($H147,INDIRECT(U$2&amp;"!$1:$1"),0)),
IF(OR($G147="OBX",$G147="OBR"),INDEX(INDIRECT(U$2&amp;"!$A$1:$BJ$100"),MATCH((("*"&amp;$G147&amp;"*")&amp;("*"&amp;$I147&amp;"*")&amp;("*"&amp;$J147&amp;"*")&amp;("*"&amp;$K147&amp;"*")),INDIRECT(U$2&amp;"!$B$1:$B$100")&amp;INDIRECT(U$2&amp;"!$E$1:$E$100")&amp;INDIRECT(U$2&amp;"!$G$1:$G$100")&amp;INDIRECT(U$2&amp;"!$F$1:$F$100"),0),MATCH($H147,INDIRECT(U$2&amp;"!$1:$1"),0)))),
"Not found")</f>
        <v>Not found</v>
      </c>
      <c r="V147" s="16" t="str">
        <f t="shared" ca="1" si="5"/>
        <v/>
      </c>
    </row>
    <row r="148" spans="1:22" ht="15" hidden="1" customHeight="1" x14ac:dyDescent="0.25">
      <c r="A148" s="10">
        <v>147</v>
      </c>
      <c r="B148" s="41" t="s">
        <v>639</v>
      </c>
      <c r="E148" s="10" t="s">
        <v>1121</v>
      </c>
      <c r="F148" s="10">
        <v>43</v>
      </c>
      <c r="G148" s="10" t="s">
        <v>1121</v>
      </c>
      <c r="H148" s="10">
        <v>43</v>
      </c>
      <c r="L148" s="10" t="s">
        <v>1161</v>
      </c>
      <c r="M148" s="10" t="s">
        <v>1161</v>
      </c>
      <c r="O148" s="10" t="s">
        <v>331</v>
      </c>
      <c r="U148" s="15" t="str">
        <f t="array" aca="1" ref="U148" ca="1">IFERROR(
IF(NOT(OR($G148="OBX",$G148="OBR")),INDEX(INDIRECT(U$2&amp;"!$A$1:$BJ$100"),MATCH("*"&amp;$G148&amp;"*",INDIRECT(U$2&amp;"!$B$1:$B$100"),0),MATCH($H148,INDIRECT(U$2&amp;"!$1:$1"),0)),
IF(OR($G148="OBX",$G148="OBR"),INDEX(INDIRECT(U$2&amp;"!$A$1:$BJ$100"),MATCH((("*"&amp;$G148&amp;"*")&amp;("*"&amp;$I148&amp;"*")&amp;("*"&amp;$J148&amp;"*")&amp;("*"&amp;$K148&amp;"*")),INDIRECT(U$2&amp;"!$B$1:$B$100")&amp;INDIRECT(U$2&amp;"!$E$1:$E$100")&amp;INDIRECT(U$2&amp;"!$G$1:$G$100")&amp;INDIRECT(U$2&amp;"!$F$1:$F$100"),0),MATCH($H148,INDIRECT(U$2&amp;"!$1:$1"),0)))),
"Not found")</f>
        <v>Not found</v>
      </c>
      <c r="V148" s="16" t="str">
        <f t="shared" ca="1" si="5"/>
        <v/>
      </c>
    </row>
    <row r="149" spans="1:22" ht="15" hidden="1" customHeight="1" x14ac:dyDescent="0.25">
      <c r="A149" s="10">
        <v>148</v>
      </c>
      <c r="B149" s="41" t="s">
        <v>639</v>
      </c>
      <c r="E149" s="10" t="s">
        <v>1121</v>
      </c>
      <c r="F149" s="10">
        <v>44</v>
      </c>
      <c r="G149" s="10" t="s">
        <v>1121</v>
      </c>
      <c r="H149" s="10">
        <v>44</v>
      </c>
      <c r="L149" s="10" t="s">
        <v>1162</v>
      </c>
      <c r="M149" s="10" t="s">
        <v>1162</v>
      </c>
      <c r="O149" s="10" t="s">
        <v>331</v>
      </c>
      <c r="U149" s="15" t="str">
        <f t="array" aca="1" ref="U149" ca="1">IFERROR(
IF(NOT(OR($G149="OBX",$G149="OBR")),INDEX(INDIRECT(U$2&amp;"!$A$1:$BJ$100"),MATCH("*"&amp;$G149&amp;"*",INDIRECT(U$2&amp;"!$B$1:$B$100"),0),MATCH($H149,INDIRECT(U$2&amp;"!$1:$1"),0)),
IF(OR($G149="OBX",$G149="OBR"),INDEX(INDIRECT(U$2&amp;"!$A$1:$BJ$100"),MATCH((("*"&amp;$G149&amp;"*")&amp;("*"&amp;$I149&amp;"*")&amp;("*"&amp;$J149&amp;"*")&amp;("*"&amp;$K149&amp;"*")),INDIRECT(U$2&amp;"!$B$1:$B$100")&amp;INDIRECT(U$2&amp;"!$E$1:$E$100")&amp;INDIRECT(U$2&amp;"!$G$1:$G$100")&amp;INDIRECT(U$2&amp;"!$F$1:$F$100"),0),MATCH($H149,INDIRECT(U$2&amp;"!$1:$1"),0)))),
"Not found")</f>
        <v>Not found</v>
      </c>
      <c r="V149" s="16" t="str">
        <f t="shared" ca="1" si="5"/>
        <v/>
      </c>
    </row>
    <row r="150" spans="1:22" ht="15" hidden="1" customHeight="1" x14ac:dyDescent="0.25">
      <c r="A150" s="10">
        <v>149</v>
      </c>
      <c r="B150" s="41" t="s">
        <v>639</v>
      </c>
      <c r="E150" s="10" t="s">
        <v>1121</v>
      </c>
      <c r="F150" s="10">
        <v>45</v>
      </c>
      <c r="G150" s="10" t="s">
        <v>1121</v>
      </c>
      <c r="H150" s="10">
        <v>45</v>
      </c>
      <c r="L150" s="10" t="s">
        <v>1163</v>
      </c>
      <c r="M150" s="10" t="s">
        <v>1163</v>
      </c>
      <c r="O150" s="10" t="s">
        <v>331</v>
      </c>
      <c r="U150" s="15" t="str">
        <f t="array" aca="1" ref="U150" ca="1">IFERROR(
IF(NOT(OR($G150="OBX",$G150="OBR")),INDEX(INDIRECT(U$2&amp;"!$A$1:$BJ$100"),MATCH("*"&amp;$G150&amp;"*",INDIRECT(U$2&amp;"!$B$1:$B$100"),0),MATCH($H150,INDIRECT(U$2&amp;"!$1:$1"),0)),
IF(OR($G150="OBX",$G150="OBR"),INDEX(INDIRECT(U$2&amp;"!$A$1:$BJ$100"),MATCH((("*"&amp;$G150&amp;"*")&amp;("*"&amp;$I150&amp;"*")&amp;("*"&amp;$J150&amp;"*")&amp;("*"&amp;$K150&amp;"*")),INDIRECT(U$2&amp;"!$B$1:$B$100")&amp;INDIRECT(U$2&amp;"!$E$1:$E$100")&amp;INDIRECT(U$2&amp;"!$G$1:$G$100")&amp;INDIRECT(U$2&amp;"!$F$1:$F$100"),0),MATCH($H150,INDIRECT(U$2&amp;"!$1:$1"),0)))),
"Not found")</f>
        <v>Not found</v>
      </c>
      <c r="V150" s="16" t="str">
        <f t="shared" ca="1" si="5"/>
        <v/>
      </c>
    </row>
    <row r="151" spans="1:22" ht="15" hidden="1" customHeight="1" x14ac:dyDescent="0.25">
      <c r="A151" s="10">
        <v>150</v>
      </c>
      <c r="B151" s="41" t="s">
        <v>639</v>
      </c>
      <c r="E151" s="10" t="s">
        <v>1121</v>
      </c>
      <c r="F151" s="10">
        <v>46</v>
      </c>
      <c r="G151" s="10" t="s">
        <v>1121</v>
      </c>
      <c r="H151" s="10">
        <v>46</v>
      </c>
      <c r="L151" s="10" t="s">
        <v>1164</v>
      </c>
      <c r="M151" s="10" t="s">
        <v>1164</v>
      </c>
      <c r="O151" s="10" t="s">
        <v>331</v>
      </c>
      <c r="U151" s="15" t="str">
        <f t="array" aca="1" ref="U151" ca="1">IFERROR(
IF(NOT(OR($G151="OBX",$G151="OBR")),INDEX(INDIRECT(U$2&amp;"!$A$1:$BJ$100"),MATCH("*"&amp;$G151&amp;"*",INDIRECT(U$2&amp;"!$B$1:$B$100"),0),MATCH($H151,INDIRECT(U$2&amp;"!$1:$1"),0)),
IF(OR($G151="OBX",$G151="OBR"),INDEX(INDIRECT(U$2&amp;"!$A$1:$BJ$100"),MATCH((("*"&amp;$G151&amp;"*")&amp;("*"&amp;$I151&amp;"*")&amp;("*"&amp;$J151&amp;"*")&amp;("*"&amp;$K151&amp;"*")),INDIRECT(U$2&amp;"!$B$1:$B$100")&amp;INDIRECT(U$2&amp;"!$E$1:$E$100")&amp;INDIRECT(U$2&amp;"!$G$1:$G$100")&amp;INDIRECT(U$2&amp;"!$F$1:$F$100"),0),MATCH($H151,INDIRECT(U$2&amp;"!$1:$1"),0)))),
"Not found")</f>
        <v>Not found</v>
      </c>
      <c r="V151" s="16" t="str">
        <f t="shared" ca="1" si="5"/>
        <v/>
      </c>
    </row>
    <row r="152" spans="1:22" ht="15" hidden="1" customHeight="1" x14ac:dyDescent="0.25">
      <c r="A152" s="10">
        <v>151</v>
      </c>
      <c r="B152" s="41" t="s">
        <v>639</v>
      </c>
      <c r="E152" s="10" t="s">
        <v>1121</v>
      </c>
      <c r="F152" s="10">
        <v>47</v>
      </c>
      <c r="G152" s="10" t="s">
        <v>1121</v>
      </c>
      <c r="H152" s="10">
        <v>47</v>
      </c>
      <c r="L152" s="10" t="s">
        <v>1165</v>
      </c>
      <c r="M152" s="10" t="s">
        <v>1165</v>
      </c>
      <c r="O152" s="10" t="s">
        <v>331</v>
      </c>
      <c r="U152" s="15" t="str">
        <f t="array" aca="1" ref="U152" ca="1">IFERROR(
IF(NOT(OR($G152="OBX",$G152="OBR")),INDEX(INDIRECT(U$2&amp;"!$A$1:$BJ$100"),MATCH("*"&amp;$G152&amp;"*",INDIRECT(U$2&amp;"!$B$1:$B$100"),0),MATCH($H152,INDIRECT(U$2&amp;"!$1:$1"),0)),
IF(OR($G152="OBX",$G152="OBR"),INDEX(INDIRECT(U$2&amp;"!$A$1:$BJ$100"),MATCH((("*"&amp;$G152&amp;"*")&amp;("*"&amp;$I152&amp;"*")&amp;("*"&amp;$J152&amp;"*")&amp;("*"&amp;$K152&amp;"*")),INDIRECT(U$2&amp;"!$B$1:$B$100")&amp;INDIRECT(U$2&amp;"!$E$1:$E$100")&amp;INDIRECT(U$2&amp;"!$G$1:$G$100")&amp;INDIRECT(U$2&amp;"!$F$1:$F$100"),0),MATCH($H152,INDIRECT(U$2&amp;"!$1:$1"),0)))),
"Not found")</f>
        <v>Not found</v>
      </c>
      <c r="V152" s="16" t="str">
        <f t="shared" ca="1" si="5"/>
        <v/>
      </c>
    </row>
    <row r="153" spans="1:22" ht="15" hidden="1" customHeight="1" x14ac:dyDescent="0.25">
      <c r="A153" s="10">
        <v>152</v>
      </c>
      <c r="B153" s="41" t="s">
        <v>639</v>
      </c>
      <c r="E153" s="10" t="s">
        <v>1121</v>
      </c>
      <c r="F153" s="10">
        <v>48</v>
      </c>
      <c r="G153" s="10" t="s">
        <v>1121</v>
      </c>
      <c r="H153" s="10">
        <v>48</v>
      </c>
      <c r="L153" s="10" t="s">
        <v>1166</v>
      </c>
      <c r="M153" s="10" t="s">
        <v>1166</v>
      </c>
      <c r="O153" s="10" t="s">
        <v>331</v>
      </c>
      <c r="U153" s="15" t="str">
        <f t="array" aca="1" ref="U153" ca="1">IFERROR(
IF(NOT(OR($G153="OBX",$G153="OBR")),INDEX(INDIRECT(U$2&amp;"!$A$1:$BJ$100"),MATCH("*"&amp;$G153&amp;"*",INDIRECT(U$2&amp;"!$B$1:$B$100"),0),MATCH($H153,INDIRECT(U$2&amp;"!$1:$1"),0)),
IF(OR($G153="OBX",$G153="OBR"),INDEX(INDIRECT(U$2&amp;"!$A$1:$BJ$100"),MATCH((("*"&amp;$G153&amp;"*")&amp;("*"&amp;$I153&amp;"*")&amp;("*"&amp;$J153&amp;"*")&amp;("*"&amp;$K153&amp;"*")),INDIRECT(U$2&amp;"!$B$1:$B$100")&amp;INDIRECT(U$2&amp;"!$E$1:$E$100")&amp;INDIRECT(U$2&amp;"!$G$1:$G$100")&amp;INDIRECT(U$2&amp;"!$F$1:$F$100"),0),MATCH($H153,INDIRECT(U$2&amp;"!$1:$1"),0)))),
"Not found")</f>
        <v>Not found</v>
      </c>
      <c r="V153" s="16" t="str">
        <f t="shared" ca="1" si="5"/>
        <v/>
      </c>
    </row>
    <row r="154" spans="1:22" ht="15" hidden="1" customHeight="1" x14ac:dyDescent="0.25">
      <c r="A154" s="10">
        <v>153</v>
      </c>
      <c r="B154" s="41" t="s">
        <v>639</v>
      </c>
      <c r="E154" s="10" t="s">
        <v>1121</v>
      </c>
      <c r="F154" s="10">
        <v>49</v>
      </c>
      <c r="G154" s="10" t="s">
        <v>1121</v>
      </c>
      <c r="H154" s="10">
        <v>49</v>
      </c>
      <c r="L154" s="10" t="s">
        <v>1167</v>
      </c>
      <c r="M154" s="10" t="s">
        <v>1167</v>
      </c>
      <c r="O154" s="10" t="s">
        <v>331</v>
      </c>
      <c r="U154" s="15" t="str">
        <f t="array" aca="1" ref="U154" ca="1">IFERROR(
IF(NOT(OR($G154="OBX",$G154="OBR")),INDEX(INDIRECT(U$2&amp;"!$A$1:$BJ$100"),MATCH("*"&amp;$G154&amp;"*",INDIRECT(U$2&amp;"!$B$1:$B$100"),0),MATCH($H154,INDIRECT(U$2&amp;"!$1:$1"),0)),
IF(OR($G154="OBX",$G154="OBR"),INDEX(INDIRECT(U$2&amp;"!$A$1:$BJ$100"),MATCH((("*"&amp;$G154&amp;"*")&amp;("*"&amp;$I154&amp;"*")&amp;("*"&amp;$J154&amp;"*")&amp;("*"&amp;$K154&amp;"*")),INDIRECT(U$2&amp;"!$B$1:$B$100")&amp;INDIRECT(U$2&amp;"!$E$1:$E$100")&amp;INDIRECT(U$2&amp;"!$G$1:$G$100")&amp;INDIRECT(U$2&amp;"!$F$1:$F$100"),0),MATCH($H154,INDIRECT(U$2&amp;"!$1:$1"),0)))),
"Not found")</f>
        <v>Not found</v>
      </c>
      <c r="V154" s="16" t="str">
        <f t="shared" ca="1" si="5"/>
        <v/>
      </c>
    </row>
    <row r="155" spans="1:22" ht="15" hidden="1" customHeight="1" x14ac:dyDescent="0.25">
      <c r="A155" s="10">
        <v>154</v>
      </c>
      <c r="B155" s="41" t="s">
        <v>639</v>
      </c>
      <c r="E155" s="10" t="s">
        <v>1121</v>
      </c>
      <c r="F155" s="10">
        <v>50</v>
      </c>
      <c r="G155" s="10" t="s">
        <v>1121</v>
      </c>
      <c r="H155" s="10">
        <v>50</v>
      </c>
      <c r="L155" s="10" t="s">
        <v>1168</v>
      </c>
      <c r="M155" s="10" t="s">
        <v>1168</v>
      </c>
      <c r="O155" s="10" t="s">
        <v>331</v>
      </c>
      <c r="U155" s="15" t="str">
        <f t="array" aca="1" ref="U155" ca="1">IFERROR(
IF(NOT(OR($G155="OBX",$G155="OBR")),INDEX(INDIRECT(U$2&amp;"!$A$1:$BJ$100"),MATCH("*"&amp;$G155&amp;"*",INDIRECT(U$2&amp;"!$B$1:$B$100"),0),MATCH($H155,INDIRECT(U$2&amp;"!$1:$1"),0)),
IF(OR($G155="OBX",$G155="OBR"),INDEX(INDIRECT(U$2&amp;"!$A$1:$BJ$100"),MATCH((("*"&amp;$G155&amp;"*")&amp;("*"&amp;$I155&amp;"*")&amp;("*"&amp;$J155&amp;"*")&amp;("*"&amp;$K155&amp;"*")),INDIRECT(U$2&amp;"!$B$1:$B$100")&amp;INDIRECT(U$2&amp;"!$E$1:$E$100")&amp;INDIRECT(U$2&amp;"!$G$1:$G$100")&amp;INDIRECT(U$2&amp;"!$F$1:$F$100"),0),MATCH($H155,INDIRECT(U$2&amp;"!$1:$1"),0)))),
"Not found")</f>
        <v>Not found</v>
      </c>
      <c r="V155" s="16" t="str">
        <f t="shared" ca="1" si="5"/>
        <v/>
      </c>
    </row>
    <row r="156" spans="1:22" ht="15" hidden="1" customHeight="1" x14ac:dyDescent="0.25">
      <c r="A156" s="10">
        <v>155</v>
      </c>
      <c r="B156" s="41" t="s">
        <v>639</v>
      </c>
      <c r="E156" s="10" t="s">
        <v>1121</v>
      </c>
      <c r="F156" s="10">
        <v>51</v>
      </c>
      <c r="G156" s="10" t="s">
        <v>1121</v>
      </c>
      <c r="H156" s="10">
        <v>51</v>
      </c>
      <c r="L156" s="10" t="s">
        <v>1169</v>
      </c>
      <c r="M156" s="10" t="s">
        <v>1169</v>
      </c>
      <c r="O156" s="10" t="s">
        <v>331</v>
      </c>
      <c r="U156" s="15" t="str">
        <f t="array" aca="1" ref="U156" ca="1">IFERROR(
IF(NOT(OR($G156="OBX",$G156="OBR")),INDEX(INDIRECT(U$2&amp;"!$A$1:$BJ$100"),MATCH("*"&amp;$G156&amp;"*",INDIRECT(U$2&amp;"!$B$1:$B$100"),0),MATCH($H156,INDIRECT(U$2&amp;"!$1:$1"),0)),
IF(OR($G156="OBX",$G156="OBR"),INDEX(INDIRECT(U$2&amp;"!$A$1:$BJ$100"),MATCH((("*"&amp;$G156&amp;"*")&amp;("*"&amp;$I156&amp;"*")&amp;("*"&amp;$J156&amp;"*")&amp;("*"&amp;$K156&amp;"*")),INDIRECT(U$2&amp;"!$B$1:$B$100")&amp;INDIRECT(U$2&amp;"!$E$1:$E$100")&amp;INDIRECT(U$2&amp;"!$G$1:$G$100")&amp;INDIRECT(U$2&amp;"!$F$1:$F$100"),0),MATCH($H156,INDIRECT(U$2&amp;"!$1:$1"),0)))),
"Not found")</f>
        <v>Not found</v>
      </c>
      <c r="V156" s="16" t="str">
        <f t="shared" ca="1" si="5"/>
        <v/>
      </c>
    </row>
    <row r="157" spans="1:22" ht="15" hidden="1" customHeight="1" x14ac:dyDescent="0.25">
      <c r="A157" s="10">
        <v>156</v>
      </c>
      <c r="B157" s="41" t="s">
        <v>639</v>
      </c>
      <c r="E157" s="10" t="s">
        <v>1121</v>
      </c>
      <c r="F157" s="10">
        <v>52</v>
      </c>
      <c r="G157" s="10" t="s">
        <v>1121</v>
      </c>
      <c r="H157" s="10">
        <v>52</v>
      </c>
      <c r="L157" s="10" t="s">
        <v>1170</v>
      </c>
      <c r="M157" s="10" t="s">
        <v>1170</v>
      </c>
      <c r="O157" s="10" t="s">
        <v>1015</v>
      </c>
      <c r="R157" s="10" t="s">
        <v>1016</v>
      </c>
      <c r="U157" s="15" t="str">
        <f t="array" aca="1" ref="U157" ca="1">IFERROR(
IF(NOT(OR($G157="OBX",$G157="OBR")),INDEX(INDIRECT(U$2&amp;"!$A$1:$BJ$100"),MATCH("*"&amp;$G157&amp;"*",INDIRECT(U$2&amp;"!$B$1:$B$100"),0),MATCH($H157,INDIRECT(U$2&amp;"!$1:$1"),0)),
IF(OR($G157="OBX",$G157="OBR"),INDEX(INDIRECT(U$2&amp;"!$A$1:$BJ$100"),MATCH((("*"&amp;$G157&amp;"*")&amp;("*"&amp;$I157&amp;"*")&amp;("*"&amp;$J157&amp;"*")&amp;("*"&amp;$K157&amp;"*")),INDIRECT(U$2&amp;"!$B$1:$B$100")&amp;INDIRECT(U$2&amp;"!$E$1:$E$100")&amp;INDIRECT(U$2&amp;"!$G$1:$G$100")&amp;INDIRECT(U$2&amp;"!$F$1:$F$100"),0),MATCH($H157,INDIRECT(U$2&amp;"!$1:$1"),0)))),
"Not found")</f>
        <v>Not found</v>
      </c>
      <c r="V157" s="16" t="str">
        <f t="shared" ca="1" si="5"/>
        <v/>
      </c>
    </row>
    <row r="158" spans="1:22" ht="15" hidden="1" customHeight="1" x14ac:dyDescent="0.25">
      <c r="A158" s="10">
        <v>157</v>
      </c>
      <c r="B158" s="41" t="s">
        <v>639</v>
      </c>
      <c r="C158" s="12"/>
      <c r="D158" s="12"/>
      <c r="E158" s="12" t="s">
        <v>1171</v>
      </c>
      <c r="F158" s="12" t="s">
        <v>1171</v>
      </c>
      <c r="G158" s="12"/>
      <c r="H158" s="12"/>
      <c r="I158" s="12"/>
      <c r="J158" s="12"/>
      <c r="K158" s="12"/>
      <c r="L158" s="12"/>
      <c r="M158" s="12" t="s">
        <v>1171</v>
      </c>
      <c r="N158" s="12"/>
      <c r="O158" s="12"/>
      <c r="P158" s="12"/>
      <c r="Q158" s="12"/>
      <c r="R158" s="12"/>
      <c r="S158" s="12" t="s">
        <v>1171</v>
      </c>
      <c r="T158" s="12" t="s">
        <v>1171</v>
      </c>
      <c r="U158" s="12" t="s">
        <v>1171</v>
      </c>
      <c r="V158" s="12" t="s">
        <v>1171</v>
      </c>
    </row>
    <row r="159" spans="1:22" ht="15" hidden="1" customHeight="1" x14ac:dyDescent="0.25">
      <c r="A159" s="10">
        <v>158</v>
      </c>
      <c r="B159" s="41" t="s">
        <v>639</v>
      </c>
      <c r="E159" s="10" t="s">
        <v>1171</v>
      </c>
      <c r="F159" s="10">
        <v>1</v>
      </c>
      <c r="G159" s="10" t="s">
        <v>1171</v>
      </c>
      <c r="H159" s="10">
        <v>1</v>
      </c>
      <c r="L159" s="10" t="s">
        <v>1172</v>
      </c>
      <c r="M159" s="10" t="s">
        <v>1172</v>
      </c>
      <c r="N159" s="10" t="s">
        <v>1020</v>
      </c>
      <c r="O159" s="10" t="s">
        <v>328</v>
      </c>
      <c r="P159" s="10" t="s">
        <v>983</v>
      </c>
      <c r="T159" s="14">
        <f>S159</f>
        <v>0</v>
      </c>
      <c r="U159" s="15" t="str">
        <f t="array" aca="1" ref="U159" ca="1">IFERROR(
IF(NOT(OR($G159="OBX",$G159="OBR")),INDEX(INDIRECT(U$2&amp;"!$A$1:$BJ$100"),MATCH("*"&amp;$G159&amp;"*",INDIRECT(U$2&amp;"!$B$1:$B$100"),0),MATCH($H159,INDIRECT(U$2&amp;"!$1:$1"),0)),
IF(OR($G159="OBX",$G159="OBR"),INDEX(INDIRECT(U$2&amp;"!$A$1:$BJ$100"),MATCH((("*"&amp;$G159&amp;"*")&amp;("*"&amp;$I159&amp;"*")&amp;("*"&amp;$J159&amp;"*")&amp;("*"&amp;$K159&amp;"*")),INDIRECT(U$2&amp;"!$B$1:$B$100")&amp;INDIRECT(U$2&amp;"!$E$1:$E$100")&amp;INDIRECT(U$2&amp;"!$G$1:$G$100")&amp;INDIRECT(U$2&amp;"!$F$1:$F$100"),0),MATCH($H159,INDIRECT(U$2&amp;"!$1:$1"),0)))),
"Not found")</f>
        <v>Not found</v>
      </c>
      <c r="V159" s="16" t="str">
        <f t="shared" ref="V159:V190" ca="1" si="6">IF(T159=U159,"Match","")</f>
        <v/>
      </c>
    </row>
    <row r="160" spans="1:22" ht="15" hidden="1" customHeight="1" x14ac:dyDescent="0.25">
      <c r="A160" s="10">
        <v>159</v>
      </c>
      <c r="B160" s="41" t="s">
        <v>639</v>
      </c>
      <c r="E160" s="10" t="s">
        <v>1171</v>
      </c>
      <c r="F160" s="10">
        <v>2</v>
      </c>
      <c r="G160" s="10" t="s">
        <v>1171</v>
      </c>
      <c r="H160" s="10">
        <v>2</v>
      </c>
      <c r="L160" s="10" t="s">
        <v>496</v>
      </c>
      <c r="M160" s="10" t="s">
        <v>496</v>
      </c>
      <c r="N160" s="10" t="s">
        <v>1017</v>
      </c>
      <c r="O160" s="10" t="s">
        <v>328</v>
      </c>
      <c r="P160" s="10" t="s">
        <v>983</v>
      </c>
      <c r="Q160" s="10" t="s">
        <v>497</v>
      </c>
      <c r="S160" s="18"/>
      <c r="T160" s="17" t="str">
        <f t="array" ref="T160">IFERROR(INDEX(Mappings!$L:$L,MATCH(S160&amp;$L160,Mappings!$J:$J&amp;Mappings!$D:$D,0)),"")</f>
        <v/>
      </c>
      <c r="U160" s="15" t="str">
        <f t="array" aca="1" ref="U160" ca="1">IFERROR(
IF(NOT(OR($G160="OBX",$G160="OBR")),INDEX(INDIRECT(U$2&amp;"!$A$1:$BJ$100"),MATCH("*"&amp;$G160&amp;"*",INDIRECT(U$2&amp;"!$B$1:$B$100"),0),MATCH($H160,INDIRECT(U$2&amp;"!$1:$1"),0)),
IF(OR($G160="OBX",$G160="OBR"),INDEX(INDIRECT(U$2&amp;"!$A$1:$BJ$100"),MATCH((("*"&amp;$G160&amp;"*")&amp;("*"&amp;$I160&amp;"*")&amp;("*"&amp;$J160&amp;"*")&amp;("*"&amp;$K160&amp;"*")),INDIRECT(U$2&amp;"!$B$1:$B$100")&amp;INDIRECT(U$2&amp;"!$E$1:$E$100")&amp;INDIRECT(U$2&amp;"!$G$1:$G$100")&amp;INDIRECT(U$2&amp;"!$F$1:$F$100"),0),MATCH($H160,INDIRECT(U$2&amp;"!$1:$1"),0)))),
"Not found")</f>
        <v>Not found</v>
      </c>
      <c r="V160" s="16" t="str">
        <f t="shared" ca="1" si="6"/>
        <v/>
      </c>
    </row>
    <row r="161" spans="1:22" ht="15" hidden="1" customHeight="1" x14ac:dyDescent="0.25">
      <c r="A161" s="10">
        <v>160</v>
      </c>
      <c r="B161" s="41" t="s">
        <v>639</v>
      </c>
      <c r="E161" s="10" t="s">
        <v>1171</v>
      </c>
      <c r="F161" s="10">
        <v>3</v>
      </c>
      <c r="G161" s="10" t="s">
        <v>1171</v>
      </c>
      <c r="H161" s="10">
        <v>3</v>
      </c>
      <c r="L161" s="10" t="s">
        <v>1173</v>
      </c>
      <c r="M161" s="10" t="s">
        <v>1173</v>
      </c>
      <c r="N161" s="10" t="s">
        <v>986</v>
      </c>
      <c r="O161" s="10" t="s">
        <v>328</v>
      </c>
      <c r="P161" s="10" t="s">
        <v>983</v>
      </c>
      <c r="R161" s="10" t="s">
        <v>1024</v>
      </c>
      <c r="T161" s="14">
        <f>S161</f>
        <v>0</v>
      </c>
      <c r="U161" s="15" t="str">
        <f t="array" aca="1" ref="U161" ca="1">IFERROR(
IF(NOT(OR($G161="OBX",$G161="OBR")),INDEX(INDIRECT(U$2&amp;"!$A$1:$BJ$100"),MATCH("*"&amp;$G161&amp;"*",INDIRECT(U$2&amp;"!$B$1:$B$100"),0),MATCH($H161,INDIRECT(U$2&amp;"!$1:$1"),0)),
IF(OR($G161="OBX",$G161="OBR"),INDEX(INDIRECT(U$2&amp;"!$A$1:$BJ$100"),MATCH((("*"&amp;$G161&amp;"*")&amp;("*"&amp;$I161&amp;"*")&amp;("*"&amp;$J161&amp;"*")&amp;("*"&amp;$K161&amp;"*")),INDIRECT(U$2&amp;"!$B$1:$B$100")&amp;INDIRECT(U$2&amp;"!$E$1:$E$100")&amp;INDIRECT(U$2&amp;"!$G$1:$G$100")&amp;INDIRECT(U$2&amp;"!$F$1:$F$100"),0),MATCH($H161,INDIRECT(U$2&amp;"!$1:$1"),0)))),
"Not found")</f>
        <v>Not found</v>
      </c>
      <c r="V161" s="16" t="str">
        <f t="shared" ca="1" si="6"/>
        <v/>
      </c>
    </row>
    <row r="162" spans="1:22" ht="15" hidden="1" customHeight="1" x14ac:dyDescent="0.25">
      <c r="A162" s="10">
        <v>161</v>
      </c>
      <c r="B162" s="41" t="s">
        <v>639</v>
      </c>
      <c r="E162" s="10" t="s">
        <v>1171</v>
      </c>
      <c r="F162" s="10">
        <v>4</v>
      </c>
      <c r="G162" s="10" t="s">
        <v>1171</v>
      </c>
      <c r="H162" s="10">
        <v>4</v>
      </c>
      <c r="L162" s="10" t="s">
        <v>1174</v>
      </c>
      <c r="M162" s="10" t="s">
        <v>1174</v>
      </c>
      <c r="N162" s="10" t="s">
        <v>1175</v>
      </c>
      <c r="O162" s="10" t="s">
        <v>328</v>
      </c>
      <c r="P162" s="10" t="s">
        <v>983</v>
      </c>
      <c r="T162" s="14">
        <f>S162</f>
        <v>0</v>
      </c>
      <c r="U162" s="15" t="str">
        <f t="array" aca="1" ref="U162" ca="1">IFERROR(
IF(NOT(OR($G162="OBX",$G162="OBR")),INDEX(INDIRECT(U$2&amp;"!$A$1:$BJ$100"),MATCH("*"&amp;$G162&amp;"*",INDIRECT(U$2&amp;"!$B$1:$B$100"),0),MATCH($H162,INDIRECT(U$2&amp;"!$1:$1"),0)),
IF(OR($G162="OBX",$G162="OBR"),INDEX(INDIRECT(U$2&amp;"!$A$1:$BJ$100"),MATCH((("*"&amp;$G162&amp;"*")&amp;("*"&amp;$I162&amp;"*")&amp;("*"&amp;$J162&amp;"*")&amp;("*"&amp;$K162&amp;"*")),INDIRECT(U$2&amp;"!$B$1:$B$100")&amp;INDIRECT(U$2&amp;"!$E$1:$E$100")&amp;INDIRECT(U$2&amp;"!$G$1:$G$100")&amp;INDIRECT(U$2&amp;"!$F$1:$F$100"),0),MATCH($H162,INDIRECT(U$2&amp;"!$1:$1"),0)))),
"Not found")</f>
        <v>Not found</v>
      </c>
      <c r="V162" s="16" t="str">
        <f t="shared" ca="1" si="6"/>
        <v/>
      </c>
    </row>
    <row r="163" spans="1:22" ht="15" hidden="1" customHeight="1" x14ac:dyDescent="0.25">
      <c r="A163" s="10">
        <v>162</v>
      </c>
      <c r="B163" s="41" t="s">
        <v>639</v>
      </c>
      <c r="E163" s="10" t="s">
        <v>1171</v>
      </c>
      <c r="F163" s="10">
        <v>5</v>
      </c>
      <c r="G163" s="10" t="s">
        <v>1171</v>
      </c>
      <c r="H163" s="10">
        <v>5</v>
      </c>
      <c r="L163" s="10" t="s">
        <v>1176</v>
      </c>
      <c r="M163" s="10" t="s">
        <v>1176</v>
      </c>
      <c r="N163" s="10" t="s">
        <v>1039</v>
      </c>
      <c r="O163" s="10" t="s">
        <v>328</v>
      </c>
      <c r="P163" s="10" t="s">
        <v>983</v>
      </c>
      <c r="T163" s="14">
        <f>S163</f>
        <v>0</v>
      </c>
      <c r="U163" s="15" t="str">
        <f t="array" aca="1" ref="U163" ca="1">IFERROR(
IF(NOT(OR($G163="OBX",$G163="OBR")),INDEX(INDIRECT(U$2&amp;"!$A$1:$BJ$100"),MATCH("*"&amp;$G163&amp;"*",INDIRECT(U$2&amp;"!$B$1:$B$100"),0),MATCH($H163,INDIRECT(U$2&amp;"!$1:$1"),0)),
IF(OR($G163="OBX",$G163="OBR"),INDEX(INDIRECT(U$2&amp;"!$A$1:$BJ$100"),MATCH((("*"&amp;$G163&amp;"*")&amp;("*"&amp;$I163&amp;"*")&amp;("*"&amp;$J163&amp;"*")&amp;("*"&amp;$K163&amp;"*")),INDIRECT(U$2&amp;"!$B$1:$B$100")&amp;INDIRECT(U$2&amp;"!$E$1:$E$100")&amp;INDIRECT(U$2&amp;"!$G$1:$G$100")&amp;INDIRECT(U$2&amp;"!$F$1:$F$100"),0),MATCH($H163,INDIRECT(U$2&amp;"!$1:$1"),0)))),
"Not found")</f>
        <v>Not found</v>
      </c>
      <c r="V163" s="16" t="str">
        <f t="shared" ca="1" si="6"/>
        <v/>
      </c>
    </row>
    <row r="164" spans="1:22" ht="15" hidden="1" customHeight="1" x14ac:dyDescent="0.25">
      <c r="A164" s="10">
        <v>163</v>
      </c>
      <c r="B164" s="41" t="s">
        <v>639</v>
      </c>
      <c r="E164" s="10" t="s">
        <v>1171</v>
      </c>
      <c r="F164" s="10">
        <v>6</v>
      </c>
      <c r="G164" s="10" t="s">
        <v>1171</v>
      </c>
      <c r="H164" s="10">
        <v>6</v>
      </c>
      <c r="L164" s="10" t="s">
        <v>1177</v>
      </c>
      <c r="M164" s="10" t="s">
        <v>1177</v>
      </c>
      <c r="O164" s="10" t="s">
        <v>331</v>
      </c>
      <c r="U164" s="15" t="str">
        <f t="array" aca="1" ref="U164" ca="1">IFERROR(
IF(NOT(OR($G164="OBX",$G164="OBR")),INDEX(INDIRECT(U$2&amp;"!$A$1:$BJ$100"),MATCH("*"&amp;$G164&amp;"*",INDIRECT(U$2&amp;"!$B$1:$B$100"),0),MATCH($H164,INDIRECT(U$2&amp;"!$1:$1"),0)),
IF(OR($G164="OBX",$G164="OBR"),INDEX(INDIRECT(U$2&amp;"!$A$1:$BJ$100"),MATCH((("*"&amp;$G164&amp;"*")&amp;("*"&amp;$I164&amp;"*")&amp;("*"&amp;$J164&amp;"*")&amp;("*"&amp;$K164&amp;"*")),INDIRECT(U$2&amp;"!$B$1:$B$100")&amp;INDIRECT(U$2&amp;"!$E$1:$E$100")&amp;INDIRECT(U$2&amp;"!$G$1:$G$100")&amp;INDIRECT(U$2&amp;"!$F$1:$F$100"),0),MATCH($H164,INDIRECT(U$2&amp;"!$1:$1"),0)))),
"Not found")</f>
        <v>Not found</v>
      </c>
      <c r="V164" s="16" t="str">
        <f t="shared" ca="1" si="6"/>
        <v/>
      </c>
    </row>
    <row r="165" spans="1:22" ht="15" hidden="1" customHeight="1" x14ac:dyDescent="0.25">
      <c r="A165" s="10">
        <v>164</v>
      </c>
      <c r="B165" s="41" t="s">
        <v>639</v>
      </c>
      <c r="E165" s="10" t="s">
        <v>1171</v>
      </c>
      <c r="F165" s="10">
        <v>7</v>
      </c>
      <c r="G165" s="10" t="s">
        <v>1171</v>
      </c>
      <c r="H165" s="10">
        <v>7</v>
      </c>
      <c r="L165" s="10" t="s">
        <v>1178</v>
      </c>
      <c r="M165" s="10" t="s">
        <v>1178</v>
      </c>
      <c r="O165" s="10" t="s">
        <v>331</v>
      </c>
      <c r="U165" s="15" t="str">
        <f t="array" aca="1" ref="U165" ca="1">IFERROR(
IF(NOT(OR($G165="OBX",$G165="OBR")),INDEX(INDIRECT(U$2&amp;"!$A$1:$BJ$100"),MATCH("*"&amp;$G165&amp;"*",INDIRECT(U$2&amp;"!$B$1:$B$100"),0),MATCH($H165,INDIRECT(U$2&amp;"!$1:$1"),0)),
IF(OR($G165="OBX",$G165="OBR"),INDEX(INDIRECT(U$2&amp;"!$A$1:$BJ$100"),MATCH((("*"&amp;$G165&amp;"*")&amp;("*"&amp;$I165&amp;"*")&amp;("*"&amp;$J165&amp;"*")&amp;("*"&amp;$K165&amp;"*")),INDIRECT(U$2&amp;"!$B$1:$B$100")&amp;INDIRECT(U$2&amp;"!$E$1:$E$100")&amp;INDIRECT(U$2&amp;"!$G$1:$G$100")&amp;INDIRECT(U$2&amp;"!$F$1:$F$100"),0),MATCH($H165,INDIRECT(U$2&amp;"!$1:$1"),0)))),
"Not found")</f>
        <v>Not found</v>
      </c>
      <c r="V165" s="16" t="str">
        <f t="shared" ca="1" si="6"/>
        <v/>
      </c>
    </row>
    <row r="166" spans="1:22" ht="15" hidden="1" customHeight="1" x14ac:dyDescent="0.25">
      <c r="A166" s="10">
        <v>165</v>
      </c>
      <c r="B166" s="41" t="s">
        <v>639</v>
      </c>
      <c r="E166" s="10" t="s">
        <v>1171</v>
      </c>
      <c r="F166" s="10">
        <v>8</v>
      </c>
      <c r="G166" s="10" t="s">
        <v>1171</v>
      </c>
      <c r="H166" s="10">
        <v>8</v>
      </c>
      <c r="L166" s="10" t="s">
        <v>1179</v>
      </c>
      <c r="M166" s="10" t="s">
        <v>1179</v>
      </c>
      <c r="N166" s="10" t="s">
        <v>84</v>
      </c>
      <c r="O166" s="10" t="s">
        <v>553</v>
      </c>
      <c r="P166" s="10" t="s">
        <v>987</v>
      </c>
      <c r="U166" s="15" t="str">
        <f t="array" aca="1" ref="U166" ca="1">IFERROR(
IF(NOT(OR($G166="OBX",$G166="OBR")),INDEX(INDIRECT(U$2&amp;"!$A$1:$BJ$100"),MATCH("*"&amp;$G166&amp;"*",INDIRECT(U$2&amp;"!$B$1:$B$100"),0),MATCH($H166,INDIRECT(U$2&amp;"!$1:$1"),0)),
IF(OR($G166="OBX",$G166="OBR"),INDEX(INDIRECT(U$2&amp;"!$A$1:$BJ$100"),MATCH((("*"&amp;$G166&amp;"*")&amp;("*"&amp;$I166&amp;"*")&amp;("*"&amp;$J166&amp;"*")&amp;("*"&amp;$K166&amp;"*")),INDIRECT(U$2&amp;"!$B$1:$B$100")&amp;INDIRECT(U$2&amp;"!$E$1:$E$100")&amp;INDIRECT(U$2&amp;"!$G$1:$G$100")&amp;INDIRECT(U$2&amp;"!$F$1:$F$100"),0),MATCH($H166,INDIRECT(U$2&amp;"!$1:$1"),0)))),
"Not found")</f>
        <v>Not found</v>
      </c>
      <c r="V166" s="16" t="str">
        <f t="shared" ca="1" si="6"/>
        <v/>
      </c>
    </row>
    <row r="167" spans="1:22" ht="15" hidden="1" customHeight="1" x14ac:dyDescent="0.25">
      <c r="A167" s="10">
        <v>166</v>
      </c>
      <c r="B167" s="41" t="s">
        <v>639</v>
      </c>
      <c r="E167" s="10" t="s">
        <v>1171</v>
      </c>
      <c r="F167" s="10">
        <v>9</v>
      </c>
      <c r="G167" s="10" t="s">
        <v>1171</v>
      </c>
      <c r="H167" s="10">
        <v>9</v>
      </c>
      <c r="L167" s="10" t="s">
        <v>1180</v>
      </c>
      <c r="M167" s="10" t="s">
        <v>1180</v>
      </c>
      <c r="O167" s="10" t="s">
        <v>331</v>
      </c>
      <c r="U167" s="15" t="str">
        <f t="array" aca="1" ref="U167" ca="1">IFERROR(
IF(NOT(OR($G167="OBX",$G167="OBR")),INDEX(INDIRECT(U$2&amp;"!$A$1:$BJ$100"),MATCH("*"&amp;$G167&amp;"*",INDIRECT(U$2&amp;"!$B$1:$B$100"),0),MATCH($H167,INDIRECT(U$2&amp;"!$1:$1"),0)),
IF(OR($G167="OBX",$G167="OBR"),INDEX(INDIRECT(U$2&amp;"!$A$1:$BJ$100"),MATCH((("*"&amp;$G167&amp;"*")&amp;("*"&amp;$I167&amp;"*")&amp;("*"&amp;$J167&amp;"*")&amp;("*"&amp;$K167&amp;"*")),INDIRECT(U$2&amp;"!$B$1:$B$100")&amp;INDIRECT(U$2&amp;"!$E$1:$E$100")&amp;INDIRECT(U$2&amp;"!$G$1:$G$100")&amp;INDIRECT(U$2&amp;"!$F$1:$F$100"),0),MATCH($H167,INDIRECT(U$2&amp;"!$1:$1"),0)))),
"Not found")</f>
        <v>Not found</v>
      </c>
      <c r="V167" s="16" t="str">
        <f t="shared" ca="1" si="6"/>
        <v/>
      </c>
    </row>
    <row r="168" spans="1:22" ht="15" hidden="1" customHeight="1" x14ac:dyDescent="0.25">
      <c r="A168" s="10">
        <v>167</v>
      </c>
      <c r="B168" s="41" t="s">
        <v>639</v>
      </c>
      <c r="E168" s="10" t="s">
        <v>1171</v>
      </c>
      <c r="F168" s="10">
        <v>10</v>
      </c>
      <c r="G168" s="10" t="s">
        <v>1171</v>
      </c>
      <c r="H168" s="10">
        <v>10</v>
      </c>
      <c r="L168" s="10" t="s">
        <v>1181</v>
      </c>
      <c r="M168" s="10" t="s">
        <v>1181</v>
      </c>
      <c r="O168" s="10" t="s">
        <v>331</v>
      </c>
      <c r="U168" s="15" t="str">
        <f t="array" aca="1" ref="U168" ca="1">IFERROR(
IF(NOT(OR($G168="OBX",$G168="OBR")),INDEX(INDIRECT(U$2&amp;"!$A$1:$BJ$100"),MATCH("*"&amp;$G168&amp;"*",INDIRECT(U$2&amp;"!$B$1:$B$100"),0),MATCH($H168,INDIRECT(U$2&amp;"!$1:$1"),0)),
IF(OR($G168="OBX",$G168="OBR"),INDEX(INDIRECT(U$2&amp;"!$A$1:$BJ$100"),MATCH((("*"&amp;$G168&amp;"*")&amp;("*"&amp;$I168&amp;"*")&amp;("*"&amp;$J168&amp;"*")&amp;("*"&amp;$K168&amp;"*")),INDIRECT(U$2&amp;"!$B$1:$B$100")&amp;INDIRECT(U$2&amp;"!$E$1:$E$100")&amp;INDIRECT(U$2&amp;"!$G$1:$G$100")&amp;INDIRECT(U$2&amp;"!$F$1:$F$100"),0),MATCH($H168,INDIRECT(U$2&amp;"!$1:$1"),0)))),
"Not found")</f>
        <v>Not found</v>
      </c>
      <c r="V168" s="16" t="str">
        <f t="shared" ca="1" si="6"/>
        <v/>
      </c>
    </row>
    <row r="169" spans="1:22" ht="15" hidden="1" customHeight="1" x14ac:dyDescent="0.25">
      <c r="A169" s="10">
        <v>168</v>
      </c>
      <c r="B169" s="41" t="s">
        <v>639</v>
      </c>
      <c r="E169" s="10" t="s">
        <v>1171</v>
      </c>
      <c r="F169" s="10">
        <v>11</v>
      </c>
      <c r="G169" s="10" t="s">
        <v>1171</v>
      </c>
      <c r="H169" s="10">
        <v>11</v>
      </c>
      <c r="L169" s="10" t="s">
        <v>1182</v>
      </c>
      <c r="M169" s="10" t="s">
        <v>1182</v>
      </c>
      <c r="N169" s="10" t="s">
        <v>986</v>
      </c>
      <c r="O169" s="10" t="s">
        <v>1094</v>
      </c>
      <c r="P169" s="10" t="s">
        <v>987</v>
      </c>
      <c r="R169" s="10" t="s">
        <v>1183</v>
      </c>
      <c r="U169" s="15" t="str">
        <f t="array" aca="1" ref="U169" ca="1">IFERROR(
IF(NOT(OR($G169="OBX",$G169="OBR")),INDEX(INDIRECT(U$2&amp;"!$A$1:$BJ$100"),MATCH("*"&amp;$G169&amp;"*",INDIRECT(U$2&amp;"!$B$1:$B$100"),0),MATCH($H169,INDIRECT(U$2&amp;"!$1:$1"),0)),
IF(OR($G169="OBX",$G169="OBR"),INDEX(INDIRECT(U$2&amp;"!$A$1:$BJ$100"),MATCH((("*"&amp;$G169&amp;"*")&amp;("*"&amp;$I169&amp;"*")&amp;("*"&amp;$J169&amp;"*")&amp;("*"&amp;$K169&amp;"*")),INDIRECT(U$2&amp;"!$B$1:$B$100")&amp;INDIRECT(U$2&amp;"!$E$1:$E$100")&amp;INDIRECT(U$2&amp;"!$G$1:$G$100")&amp;INDIRECT(U$2&amp;"!$F$1:$F$100"),0),MATCH($H169,INDIRECT(U$2&amp;"!$1:$1"),0)))),
"Not found")</f>
        <v>Not found</v>
      </c>
      <c r="V169" s="16" t="str">
        <f t="shared" ca="1" si="6"/>
        <v/>
      </c>
    </row>
    <row r="170" spans="1:22" ht="15" hidden="1" customHeight="1" x14ac:dyDescent="0.25">
      <c r="A170" s="10">
        <v>169</v>
      </c>
      <c r="B170" s="41" t="s">
        <v>639</v>
      </c>
      <c r="E170" s="10" t="s">
        <v>1171</v>
      </c>
      <c r="F170" s="10">
        <v>12</v>
      </c>
      <c r="G170" s="10" t="s">
        <v>1171</v>
      </c>
      <c r="H170" s="10">
        <v>12</v>
      </c>
      <c r="L170" s="10" t="s">
        <v>1184</v>
      </c>
      <c r="M170" s="10" t="s">
        <v>1184</v>
      </c>
      <c r="O170" s="10" t="s">
        <v>331</v>
      </c>
      <c r="U170" s="15" t="str">
        <f t="array" aca="1" ref="U170" ca="1">IFERROR(
IF(NOT(OR($G170="OBX",$G170="OBR")),INDEX(INDIRECT(U$2&amp;"!$A$1:$BJ$100"),MATCH("*"&amp;$G170&amp;"*",INDIRECT(U$2&amp;"!$B$1:$B$100"),0),MATCH($H170,INDIRECT(U$2&amp;"!$1:$1"),0)),
IF(OR($G170="OBX",$G170="OBR"),INDEX(INDIRECT(U$2&amp;"!$A$1:$BJ$100"),MATCH((("*"&amp;$G170&amp;"*")&amp;("*"&amp;$I170&amp;"*")&amp;("*"&amp;$J170&amp;"*")&amp;("*"&amp;$K170&amp;"*")),INDIRECT(U$2&amp;"!$B$1:$B$100")&amp;INDIRECT(U$2&amp;"!$E$1:$E$100")&amp;INDIRECT(U$2&amp;"!$G$1:$G$100")&amp;INDIRECT(U$2&amp;"!$F$1:$F$100"),0),MATCH($H170,INDIRECT(U$2&amp;"!$1:$1"),0)))),
"Not found")</f>
        <v>Not found</v>
      </c>
      <c r="V170" s="16" t="str">
        <f t="shared" ca="1" si="6"/>
        <v/>
      </c>
    </row>
    <row r="171" spans="1:22" ht="15" hidden="1" customHeight="1" x14ac:dyDescent="0.25">
      <c r="A171" s="10">
        <v>170</v>
      </c>
      <c r="B171" s="41" t="s">
        <v>639</v>
      </c>
      <c r="E171" s="10" t="s">
        <v>1171</v>
      </c>
      <c r="F171" s="10">
        <v>13</v>
      </c>
      <c r="G171" s="10" t="s">
        <v>1171</v>
      </c>
      <c r="H171" s="10">
        <v>13</v>
      </c>
      <c r="L171" s="10" t="s">
        <v>1185</v>
      </c>
      <c r="M171" s="10" t="s">
        <v>1185</v>
      </c>
      <c r="N171" s="10" t="s">
        <v>83</v>
      </c>
      <c r="O171" s="10" t="s">
        <v>553</v>
      </c>
      <c r="P171" s="10" t="s">
        <v>987</v>
      </c>
      <c r="U171" s="15" t="str">
        <f t="array" aca="1" ref="U171" ca="1">IFERROR(
IF(NOT(OR($G171="OBX",$G171="OBR")),INDEX(INDIRECT(U$2&amp;"!$A$1:$BJ$100"),MATCH("*"&amp;$G171&amp;"*",INDIRECT(U$2&amp;"!$B$1:$B$100"),0),MATCH($H171,INDIRECT(U$2&amp;"!$1:$1"),0)),
IF(OR($G171="OBX",$G171="OBR"),INDEX(INDIRECT(U$2&amp;"!$A$1:$BJ$100"),MATCH((("*"&amp;$G171&amp;"*")&amp;("*"&amp;$I171&amp;"*")&amp;("*"&amp;$J171&amp;"*")&amp;("*"&amp;$K171&amp;"*")),INDIRECT(U$2&amp;"!$B$1:$B$100")&amp;INDIRECT(U$2&amp;"!$E$1:$E$100")&amp;INDIRECT(U$2&amp;"!$G$1:$G$100")&amp;INDIRECT(U$2&amp;"!$F$1:$F$100"),0),MATCH($H171,INDIRECT(U$2&amp;"!$1:$1"),0)))),
"Not found")</f>
        <v>Not found</v>
      </c>
      <c r="V171" s="16" t="str">
        <f t="shared" ca="1" si="6"/>
        <v/>
      </c>
    </row>
    <row r="172" spans="1:22" ht="15" hidden="1" customHeight="1" x14ac:dyDescent="0.25">
      <c r="A172" s="10">
        <v>171</v>
      </c>
      <c r="B172" s="41" t="s">
        <v>639</v>
      </c>
      <c r="E172" s="10" t="s">
        <v>1171</v>
      </c>
      <c r="F172" s="10">
        <v>14</v>
      </c>
      <c r="G172" s="10" t="s">
        <v>1171</v>
      </c>
      <c r="H172" s="10">
        <v>14</v>
      </c>
      <c r="L172" s="10" t="s">
        <v>1186</v>
      </c>
      <c r="M172" s="10" t="s">
        <v>1186</v>
      </c>
      <c r="O172" s="10" t="s">
        <v>331</v>
      </c>
      <c r="U172" s="15" t="str">
        <f t="array" aca="1" ref="U172" ca="1">IFERROR(
IF(NOT(OR($G172="OBX",$G172="OBR")),INDEX(INDIRECT(U$2&amp;"!$A$1:$BJ$100"),MATCH("*"&amp;$G172&amp;"*",INDIRECT(U$2&amp;"!$B$1:$B$100"),0),MATCH($H172,INDIRECT(U$2&amp;"!$1:$1"),0)),
IF(OR($G172="OBX",$G172="OBR"),INDEX(INDIRECT(U$2&amp;"!$A$1:$BJ$100"),MATCH((("*"&amp;$G172&amp;"*")&amp;("*"&amp;$I172&amp;"*")&amp;("*"&amp;$J172&amp;"*")&amp;("*"&amp;$K172&amp;"*")),INDIRECT(U$2&amp;"!$B$1:$B$100")&amp;INDIRECT(U$2&amp;"!$E$1:$E$100")&amp;INDIRECT(U$2&amp;"!$G$1:$G$100")&amp;INDIRECT(U$2&amp;"!$F$1:$F$100"),0),MATCH($H172,INDIRECT(U$2&amp;"!$1:$1"),0)))),
"Not found")</f>
        <v>Not found</v>
      </c>
      <c r="V172" s="16" t="str">
        <f t="shared" ca="1" si="6"/>
        <v/>
      </c>
    </row>
    <row r="173" spans="1:22" ht="15" hidden="1" customHeight="1" x14ac:dyDescent="0.25">
      <c r="A173" s="10">
        <v>172</v>
      </c>
      <c r="B173" s="41" t="s">
        <v>639</v>
      </c>
      <c r="E173" s="10" t="s">
        <v>1171</v>
      </c>
      <c r="F173" s="10">
        <v>15</v>
      </c>
      <c r="G173" s="10" t="s">
        <v>1171</v>
      </c>
      <c r="H173" s="10">
        <v>15</v>
      </c>
      <c r="L173" s="10" t="s">
        <v>1187</v>
      </c>
      <c r="M173" s="10" t="s">
        <v>1187</v>
      </c>
      <c r="O173" s="10" t="s">
        <v>331</v>
      </c>
      <c r="U173" s="15" t="str">
        <f t="array" aca="1" ref="U173" ca="1">IFERROR(
IF(NOT(OR($G173="OBX",$G173="OBR")),INDEX(INDIRECT(U$2&amp;"!$A$1:$BJ$100"),MATCH("*"&amp;$G173&amp;"*",INDIRECT(U$2&amp;"!$B$1:$B$100"),0),MATCH($H173,INDIRECT(U$2&amp;"!$1:$1"),0)),
IF(OR($G173="OBX",$G173="OBR"),INDEX(INDIRECT(U$2&amp;"!$A$1:$BJ$100"),MATCH((("*"&amp;$G173&amp;"*")&amp;("*"&amp;$I173&amp;"*")&amp;("*"&amp;$J173&amp;"*")&amp;("*"&amp;$K173&amp;"*")),INDIRECT(U$2&amp;"!$B$1:$B$100")&amp;INDIRECT(U$2&amp;"!$E$1:$E$100")&amp;INDIRECT(U$2&amp;"!$G$1:$G$100")&amp;INDIRECT(U$2&amp;"!$F$1:$F$100"),0),MATCH($H173,INDIRECT(U$2&amp;"!$1:$1"),0)))),
"Not found")</f>
        <v>Not found</v>
      </c>
      <c r="V173" s="16" t="str">
        <f t="shared" ca="1" si="6"/>
        <v/>
      </c>
    </row>
    <row r="174" spans="1:22" ht="15" hidden="1" customHeight="1" x14ac:dyDescent="0.25">
      <c r="A174" s="10">
        <v>173</v>
      </c>
      <c r="B174" s="41" t="s">
        <v>639</v>
      </c>
      <c r="E174" s="10" t="s">
        <v>1171</v>
      </c>
      <c r="F174" s="10">
        <v>16</v>
      </c>
      <c r="G174" s="10" t="s">
        <v>1171</v>
      </c>
      <c r="H174" s="10">
        <v>16</v>
      </c>
      <c r="L174" s="10" t="s">
        <v>1188</v>
      </c>
      <c r="M174" s="10" t="s">
        <v>1188</v>
      </c>
      <c r="N174" s="10" t="s">
        <v>1110</v>
      </c>
      <c r="O174" s="10" t="s">
        <v>328</v>
      </c>
      <c r="P174" s="10" t="s">
        <v>983</v>
      </c>
      <c r="T174" s="14">
        <f>S174</f>
        <v>0</v>
      </c>
      <c r="U174" s="15" t="str">
        <f t="array" aca="1" ref="U174" ca="1">IFERROR(
IF(NOT(OR($G174="OBX",$G174="OBR")),INDEX(INDIRECT(U$2&amp;"!$A$1:$BJ$100"),MATCH("*"&amp;$G174&amp;"*",INDIRECT(U$2&amp;"!$B$1:$B$100"),0),MATCH($H174,INDIRECT(U$2&amp;"!$1:$1"),0)),
IF(OR($G174="OBX",$G174="OBR"),INDEX(INDIRECT(U$2&amp;"!$A$1:$BJ$100"),MATCH((("*"&amp;$G174&amp;"*")&amp;("*"&amp;$I174&amp;"*")&amp;("*"&amp;$J174&amp;"*")&amp;("*"&amp;$K174&amp;"*")),INDIRECT(U$2&amp;"!$B$1:$B$100")&amp;INDIRECT(U$2&amp;"!$E$1:$E$100")&amp;INDIRECT(U$2&amp;"!$G$1:$G$100")&amp;INDIRECT(U$2&amp;"!$F$1:$F$100"),0),MATCH($H174,INDIRECT(U$2&amp;"!$1:$1"),0)))),
"Not found")</f>
        <v>Not found</v>
      </c>
      <c r="V174" s="16" t="str">
        <f t="shared" ca="1" si="6"/>
        <v/>
      </c>
    </row>
    <row r="175" spans="1:22" ht="15" hidden="1" customHeight="1" x14ac:dyDescent="0.25">
      <c r="A175" s="10">
        <v>174</v>
      </c>
      <c r="B175" s="41" t="s">
        <v>639</v>
      </c>
      <c r="E175" s="10" t="s">
        <v>1171</v>
      </c>
      <c r="F175" s="10">
        <v>17</v>
      </c>
      <c r="G175" s="10" t="s">
        <v>1171</v>
      </c>
      <c r="H175" s="10">
        <v>17</v>
      </c>
      <c r="L175" s="10" t="s">
        <v>484</v>
      </c>
      <c r="M175" s="10" t="s">
        <v>484</v>
      </c>
      <c r="N175" s="10" t="s">
        <v>1017</v>
      </c>
      <c r="O175" s="10" t="s">
        <v>328</v>
      </c>
      <c r="P175" s="10" t="s">
        <v>983</v>
      </c>
      <c r="Q175" s="10" t="s">
        <v>420</v>
      </c>
      <c r="S175" s="18"/>
      <c r="T175" s="17" t="str">
        <f t="array" ref="T175">IFERROR(INDEX(Mappings!$L:$L,MATCH(S175&amp;$L175,Mappings!$J:$J&amp;Mappings!$D:$D,0)),"")</f>
        <v/>
      </c>
      <c r="U175" s="15" t="str">
        <f t="array" aca="1" ref="U175" ca="1">IFERROR(
IF(NOT(OR($G175="OBX",$G175="OBR")),INDEX(INDIRECT(U$2&amp;"!$A$1:$BJ$100"),MATCH("*"&amp;$G175&amp;"*",INDIRECT(U$2&amp;"!$B$1:$B$100"),0),MATCH($H175,INDIRECT(U$2&amp;"!$1:$1"),0)),
IF(OR($G175="OBX",$G175="OBR"),INDEX(INDIRECT(U$2&amp;"!$A$1:$BJ$100"),MATCH((("*"&amp;$G175&amp;"*")&amp;("*"&amp;$I175&amp;"*")&amp;("*"&amp;$J175&amp;"*")&amp;("*"&amp;$K175&amp;"*")),INDIRECT(U$2&amp;"!$B$1:$B$100")&amp;INDIRECT(U$2&amp;"!$E$1:$E$100")&amp;INDIRECT(U$2&amp;"!$G$1:$G$100")&amp;INDIRECT(U$2&amp;"!$F$1:$F$100"),0),MATCH($H175,INDIRECT(U$2&amp;"!$1:$1"),0)))),
"Not found")</f>
        <v>Not found</v>
      </c>
      <c r="V175" s="16" t="str">
        <f t="shared" ca="1" si="6"/>
        <v/>
      </c>
    </row>
    <row r="176" spans="1:22" ht="15" hidden="1" customHeight="1" x14ac:dyDescent="0.25">
      <c r="A176" s="10">
        <v>175</v>
      </c>
      <c r="B176" s="41" t="s">
        <v>639</v>
      </c>
      <c r="E176" s="10" t="s">
        <v>1171</v>
      </c>
      <c r="F176" s="10">
        <v>18</v>
      </c>
      <c r="G176" s="10" t="s">
        <v>1171</v>
      </c>
      <c r="H176" s="10">
        <v>18</v>
      </c>
      <c r="L176" s="10" t="s">
        <v>1189</v>
      </c>
      <c r="M176" s="10" t="s">
        <v>1189</v>
      </c>
      <c r="N176" s="10" t="s">
        <v>1190</v>
      </c>
      <c r="O176" s="10" t="s">
        <v>553</v>
      </c>
      <c r="P176" s="10" t="s">
        <v>987</v>
      </c>
      <c r="U176" s="15" t="str">
        <f t="array" aca="1" ref="U176" ca="1">IFERROR(
IF(NOT(OR($G176="OBX",$G176="OBR")),INDEX(INDIRECT(U$2&amp;"!$A$1:$BJ$100"),MATCH("*"&amp;$G176&amp;"*",INDIRECT(U$2&amp;"!$B$1:$B$100"),0),MATCH($H176,INDIRECT(U$2&amp;"!$1:$1"),0)),
IF(OR($G176="OBX",$G176="OBR"),INDEX(INDIRECT(U$2&amp;"!$A$1:$BJ$100"),MATCH((("*"&amp;$G176&amp;"*")&amp;("*"&amp;$I176&amp;"*")&amp;("*"&amp;$J176&amp;"*")&amp;("*"&amp;$K176&amp;"*")),INDIRECT(U$2&amp;"!$B$1:$B$100")&amp;INDIRECT(U$2&amp;"!$E$1:$E$100")&amp;INDIRECT(U$2&amp;"!$G$1:$G$100")&amp;INDIRECT(U$2&amp;"!$F$1:$F$100"),0),MATCH($H176,INDIRECT(U$2&amp;"!$1:$1"),0)))),
"Not found")</f>
        <v>Not found</v>
      </c>
      <c r="V176" s="16" t="str">
        <f t="shared" ca="1" si="6"/>
        <v/>
      </c>
    </row>
    <row r="177" spans="1:22" ht="15" hidden="1" customHeight="1" x14ac:dyDescent="0.25">
      <c r="A177" s="10">
        <v>176</v>
      </c>
      <c r="B177" s="41" t="s">
        <v>639</v>
      </c>
      <c r="E177" s="10" t="s">
        <v>1171</v>
      </c>
      <c r="F177" s="10">
        <v>19</v>
      </c>
      <c r="G177" s="10" t="s">
        <v>1171</v>
      </c>
      <c r="H177" s="10">
        <v>19</v>
      </c>
      <c r="L177" s="10" t="s">
        <v>1191</v>
      </c>
      <c r="M177" s="10" t="s">
        <v>1191</v>
      </c>
      <c r="N177" s="10" t="s">
        <v>1039</v>
      </c>
      <c r="O177" s="10" t="s">
        <v>553</v>
      </c>
      <c r="P177" s="10" t="s">
        <v>987</v>
      </c>
      <c r="U177" s="15" t="str">
        <f t="array" aca="1" ref="U177" ca="1">IFERROR(
IF(NOT(OR($G177="OBX",$G177="OBR")),INDEX(INDIRECT(U$2&amp;"!$A$1:$BJ$100"),MATCH("*"&amp;$G177&amp;"*",INDIRECT(U$2&amp;"!$B$1:$B$100"),0),MATCH($H177,INDIRECT(U$2&amp;"!$1:$1"),0)),
IF(OR($G177="OBX",$G177="OBR"),INDEX(INDIRECT(U$2&amp;"!$A$1:$BJ$100"),MATCH((("*"&amp;$G177&amp;"*")&amp;("*"&amp;$I177&amp;"*")&amp;("*"&amp;$J177&amp;"*")&amp;("*"&amp;$K177&amp;"*")),INDIRECT(U$2&amp;"!$B$1:$B$100")&amp;INDIRECT(U$2&amp;"!$E$1:$E$100")&amp;INDIRECT(U$2&amp;"!$G$1:$G$100")&amp;INDIRECT(U$2&amp;"!$F$1:$F$100"),0),MATCH($H177,INDIRECT(U$2&amp;"!$1:$1"),0)))),
"Not found")</f>
        <v>Not found</v>
      </c>
      <c r="V177" s="16" t="str">
        <f t="shared" ca="1" si="6"/>
        <v/>
      </c>
    </row>
    <row r="178" spans="1:22" ht="15" hidden="1" customHeight="1" x14ac:dyDescent="0.25">
      <c r="A178" s="10">
        <v>177</v>
      </c>
      <c r="B178" s="41" t="s">
        <v>639</v>
      </c>
      <c r="E178" s="10" t="s">
        <v>1171</v>
      </c>
      <c r="F178" s="10">
        <v>20</v>
      </c>
      <c r="G178" s="10" t="s">
        <v>1171</v>
      </c>
      <c r="H178" s="10">
        <v>20</v>
      </c>
      <c r="L178" s="10" t="s">
        <v>1192</v>
      </c>
      <c r="M178" s="10" t="s">
        <v>1192</v>
      </c>
      <c r="O178" s="10" t="s">
        <v>331</v>
      </c>
      <c r="U178" s="15" t="str">
        <f t="array" aca="1" ref="U178" ca="1">IFERROR(
IF(NOT(OR($G178="OBX",$G178="OBR")),INDEX(INDIRECT(U$2&amp;"!$A$1:$BJ$100"),MATCH("*"&amp;$G178&amp;"*",INDIRECT(U$2&amp;"!$B$1:$B$100"),0),MATCH($H178,INDIRECT(U$2&amp;"!$1:$1"),0)),
IF(OR($G178="OBX",$G178="OBR"),INDEX(INDIRECT(U$2&amp;"!$A$1:$BJ$100"),MATCH((("*"&amp;$G178&amp;"*")&amp;("*"&amp;$I178&amp;"*")&amp;("*"&amp;$J178&amp;"*")&amp;("*"&amp;$K178&amp;"*")),INDIRECT(U$2&amp;"!$B$1:$B$100")&amp;INDIRECT(U$2&amp;"!$E$1:$E$100")&amp;INDIRECT(U$2&amp;"!$G$1:$G$100")&amp;INDIRECT(U$2&amp;"!$F$1:$F$100"),0),MATCH($H178,INDIRECT(U$2&amp;"!$1:$1"),0)))),
"Not found")</f>
        <v>Not found</v>
      </c>
      <c r="V178" s="16" t="str">
        <f t="shared" ca="1" si="6"/>
        <v/>
      </c>
    </row>
    <row r="179" spans="1:22" ht="15" hidden="1" customHeight="1" x14ac:dyDescent="0.25">
      <c r="A179" s="10">
        <v>178</v>
      </c>
      <c r="B179" s="41" t="s">
        <v>639</v>
      </c>
      <c r="E179" s="10" t="s">
        <v>1171</v>
      </c>
      <c r="F179" s="10">
        <v>21</v>
      </c>
      <c r="G179" s="10" t="s">
        <v>1171</v>
      </c>
      <c r="H179" s="10">
        <v>21</v>
      </c>
      <c r="L179" s="10" t="s">
        <v>1193</v>
      </c>
      <c r="M179" s="10" t="s">
        <v>1193</v>
      </c>
      <c r="O179" s="10" t="s">
        <v>331</v>
      </c>
      <c r="U179" s="15" t="str">
        <f t="array" aca="1" ref="U179" ca="1">IFERROR(
IF(NOT(OR($G179="OBX",$G179="OBR")),INDEX(INDIRECT(U$2&amp;"!$A$1:$BJ$100"),MATCH("*"&amp;$G179&amp;"*",INDIRECT(U$2&amp;"!$B$1:$B$100"),0),MATCH($H179,INDIRECT(U$2&amp;"!$1:$1"),0)),
IF(OR($G179="OBX",$G179="OBR"),INDEX(INDIRECT(U$2&amp;"!$A$1:$BJ$100"),MATCH((("*"&amp;$G179&amp;"*")&amp;("*"&amp;$I179&amp;"*")&amp;("*"&amp;$J179&amp;"*")&amp;("*"&amp;$K179&amp;"*")),INDIRECT(U$2&amp;"!$B$1:$B$100")&amp;INDIRECT(U$2&amp;"!$E$1:$E$100")&amp;INDIRECT(U$2&amp;"!$G$1:$G$100")&amp;INDIRECT(U$2&amp;"!$F$1:$F$100"),0),MATCH($H179,INDIRECT(U$2&amp;"!$1:$1"),0)))),
"Not found")</f>
        <v>Not found</v>
      </c>
      <c r="V179" s="16" t="str">
        <f t="shared" ca="1" si="6"/>
        <v/>
      </c>
    </row>
    <row r="180" spans="1:22" ht="15" hidden="1" customHeight="1" x14ac:dyDescent="0.25">
      <c r="A180" s="10">
        <v>179</v>
      </c>
      <c r="B180" s="41" t="s">
        <v>639</v>
      </c>
      <c r="E180" s="10" t="s">
        <v>1171</v>
      </c>
      <c r="F180" s="10">
        <v>22</v>
      </c>
      <c r="G180" s="10" t="s">
        <v>1171</v>
      </c>
      <c r="H180" s="10">
        <v>22</v>
      </c>
      <c r="L180" s="10" t="s">
        <v>1194</v>
      </c>
      <c r="M180" s="10" t="s">
        <v>1194</v>
      </c>
      <c r="O180" s="10" t="s">
        <v>331</v>
      </c>
      <c r="U180" s="15" t="str">
        <f t="array" aca="1" ref="U180" ca="1">IFERROR(
IF(NOT(OR($G180="OBX",$G180="OBR")),INDEX(INDIRECT(U$2&amp;"!$A$1:$BJ$100"),MATCH("*"&amp;$G180&amp;"*",INDIRECT(U$2&amp;"!$B$1:$B$100"),0),MATCH($H180,INDIRECT(U$2&amp;"!$1:$1"),0)),
IF(OR($G180="OBX",$G180="OBR"),INDEX(INDIRECT(U$2&amp;"!$A$1:$BJ$100"),MATCH((("*"&amp;$G180&amp;"*")&amp;("*"&amp;$I180&amp;"*")&amp;("*"&amp;$J180&amp;"*")&amp;("*"&amp;$K180&amp;"*")),INDIRECT(U$2&amp;"!$B$1:$B$100")&amp;INDIRECT(U$2&amp;"!$E$1:$E$100")&amp;INDIRECT(U$2&amp;"!$G$1:$G$100")&amp;INDIRECT(U$2&amp;"!$F$1:$F$100"),0),MATCH($H180,INDIRECT(U$2&amp;"!$1:$1"),0)))),
"Not found")</f>
        <v>Not found</v>
      </c>
      <c r="V180" s="16" t="str">
        <f t="shared" ca="1" si="6"/>
        <v/>
      </c>
    </row>
    <row r="181" spans="1:22" ht="15" hidden="1" customHeight="1" x14ac:dyDescent="0.25">
      <c r="A181" s="10">
        <v>180</v>
      </c>
      <c r="B181" s="41" t="s">
        <v>639</v>
      </c>
      <c r="E181" s="10" t="s">
        <v>1171</v>
      </c>
      <c r="F181" s="10">
        <v>23</v>
      </c>
      <c r="G181" s="10" t="s">
        <v>1171</v>
      </c>
      <c r="H181" s="10">
        <v>23</v>
      </c>
      <c r="L181" s="10" t="s">
        <v>1195</v>
      </c>
      <c r="M181" s="10" t="s">
        <v>1195</v>
      </c>
      <c r="O181" s="10" t="s">
        <v>331</v>
      </c>
      <c r="U181" s="15" t="str">
        <f t="array" aca="1" ref="U181" ca="1">IFERROR(
IF(NOT(OR($G181="OBX",$G181="OBR")),INDEX(INDIRECT(U$2&amp;"!$A$1:$BJ$100"),MATCH("*"&amp;$G181&amp;"*",INDIRECT(U$2&amp;"!$B$1:$B$100"),0),MATCH($H181,INDIRECT(U$2&amp;"!$1:$1"),0)),
IF(OR($G181="OBX",$G181="OBR"),INDEX(INDIRECT(U$2&amp;"!$A$1:$BJ$100"),MATCH((("*"&amp;$G181&amp;"*")&amp;("*"&amp;$I181&amp;"*")&amp;("*"&amp;$J181&amp;"*")&amp;("*"&amp;$K181&amp;"*")),INDIRECT(U$2&amp;"!$B$1:$B$100")&amp;INDIRECT(U$2&amp;"!$E$1:$E$100")&amp;INDIRECT(U$2&amp;"!$G$1:$G$100")&amp;INDIRECT(U$2&amp;"!$F$1:$F$100"),0),MATCH($H181,INDIRECT(U$2&amp;"!$1:$1"),0)))),
"Not found")</f>
        <v>Not found</v>
      </c>
      <c r="V181" s="16" t="str">
        <f t="shared" ca="1" si="6"/>
        <v/>
      </c>
    </row>
    <row r="182" spans="1:22" ht="15" hidden="1" customHeight="1" x14ac:dyDescent="0.25">
      <c r="A182" s="10">
        <v>181</v>
      </c>
      <c r="B182" s="41" t="s">
        <v>639</v>
      </c>
      <c r="E182" s="10" t="s">
        <v>1171</v>
      </c>
      <c r="F182" s="10">
        <v>24</v>
      </c>
      <c r="G182" s="10" t="s">
        <v>1171</v>
      </c>
      <c r="H182" s="10">
        <v>24</v>
      </c>
      <c r="L182" s="10" t="s">
        <v>1196</v>
      </c>
      <c r="M182" s="10" t="s">
        <v>1196</v>
      </c>
      <c r="O182" s="10" t="s">
        <v>331</v>
      </c>
      <c r="U182" s="15" t="str">
        <f t="array" aca="1" ref="U182" ca="1">IFERROR(
IF(NOT(OR($G182="OBX",$G182="OBR")),INDEX(INDIRECT(U$2&amp;"!$A$1:$BJ$100"),MATCH("*"&amp;$G182&amp;"*",INDIRECT(U$2&amp;"!$B$1:$B$100"),0),MATCH($H182,INDIRECT(U$2&amp;"!$1:$1"),0)),
IF(OR($G182="OBX",$G182="OBR"),INDEX(INDIRECT(U$2&amp;"!$A$1:$BJ$100"),MATCH((("*"&amp;$G182&amp;"*")&amp;("*"&amp;$I182&amp;"*")&amp;("*"&amp;$J182&amp;"*")&amp;("*"&amp;$K182&amp;"*")),INDIRECT(U$2&amp;"!$B$1:$B$100")&amp;INDIRECT(U$2&amp;"!$E$1:$E$100")&amp;INDIRECT(U$2&amp;"!$G$1:$G$100")&amp;INDIRECT(U$2&amp;"!$F$1:$F$100"),0),MATCH($H182,INDIRECT(U$2&amp;"!$1:$1"),0)))),
"Not found")</f>
        <v>Not found</v>
      </c>
      <c r="V182" s="16" t="str">
        <f t="shared" ca="1" si="6"/>
        <v/>
      </c>
    </row>
    <row r="183" spans="1:22" ht="15" hidden="1" customHeight="1" x14ac:dyDescent="0.25">
      <c r="A183" s="10">
        <v>182</v>
      </c>
      <c r="B183" s="41" t="s">
        <v>639</v>
      </c>
      <c r="E183" s="10" t="s">
        <v>1171</v>
      </c>
      <c r="F183" s="10">
        <v>25</v>
      </c>
      <c r="G183" s="10" t="s">
        <v>1171</v>
      </c>
      <c r="H183" s="10">
        <v>25</v>
      </c>
      <c r="L183" s="10" t="s">
        <v>1197</v>
      </c>
      <c r="M183" s="10" t="s">
        <v>1197</v>
      </c>
      <c r="O183" s="10" t="s">
        <v>331</v>
      </c>
      <c r="U183" s="15" t="str">
        <f t="array" aca="1" ref="U183" ca="1">IFERROR(
IF(NOT(OR($G183="OBX",$G183="OBR")),INDEX(INDIRECT(U$2&amp;"!$A$1:$BJ$100"),MATCH("*"&amp;$G183&amp;"*",INDIRECT(U$2&amp;"!$B$1:$B$100"),0),MATCH($H183,INDIRECT(U$2&amp;"!$1:$1"),0)),
IF(OR($G183="OBX",$G183="OBR"),INDEX(INDIRECT(U$2&amp;"!$A$1:$BJ$100"),MATCH((("*"&amp;$G183&amp;"*")&amp;("*"&amp;$I183&amp;"*")&amp;("*"&amp;$J183&amp;"*")&amp;("*"&amp;$K183&amp;"*")),INDIRECT(U$2&amp;"!$B$1:$B$100")&amp;INDIRECT(U$2&amp;"!$E$1:$E$100")&amp;INDIRECT(U$2&amp;"!$G$1:$G$100")&amp;INDIRECT(U$2&amp;"!$F$1:$F$100"),0),MATCH($H183,INDIRECT(U$2&amp;"!$1:$1"),0)))),
"Not found")</f>
        <v>Not found</v>
      </c>
      <c r="V183" s="16" t="str">
        <f t="shared" ca="1" si="6"/>
        <v/>
      </c>
    </row>
    <row r="184" spans="1:22" ht="15" hidden="1" customHeight="1" x14ac:dyDescent="0.25">
      <c r="A184" s="10">
        <v>183</v>
      </c>
      <c r="B184" s="41" t="s">
        <v>639</v>
      </c>
      <c r="E184" s="10" t="s">
        <v>1171</v>
      </c>
      <c r="F184" s="10">
        <v>26</v>
      </c>
      <c r="G184" s="10" t="s">
        <v>1171</v>
      </c>
      <c r="H184" s="10">
        <v>26</v>
      </c>
      <c r="L184" s="10" t="s">
        <v>1198</v>
      </c>
      <c r="M184" s="10" t="s">
        <v>1198</v>
      </c>
      <c r="O184" s="10" t="s">
        <v>331</v>
      </c>
      <c r="U184" s="15" t="str">
        <f t="array" aca="1" ref="U184" ca="1">IFERROR(
IF(NOT(OR($G184="OBX",$G184="OBR")),INDEX(INDIRECT(U$2&amp;"!$A$1:$BJ$100"),MATCH("*"&amp;$G184&amp;"*",INDIRECT(U$2&amp;"!$B$1:$B$100"),0),MATCH($H184,INDIRECT(U$2&amp;"!$1:$1"),0)),
IF(OR($G184="OBX",$G184="OBR"),INDEX(INDIRECT(U$2&amp;"!$A$1:$BJ$100"),MATCH((("*"&amp;$G184&amp;"*")&amp;("*"&amp;$I184&amp;"*")&amp;("*"&amp;$J184&amp;"*")&amp;("*"&amp;$K184&amp;"*")),INDIRECT(U$2&amp;"!$B$1:$B$100")&amp;INDIRECT(U$2&amp;"!$E$1:$E$100")&amp;INDIRECT(U$2&amp;"!$G$1:$G$100")&amp;INDIRECT(U$2&amp;"!$F$1:$F$100"),0),MATCH($H184,INDIRECT(U$2&amp;"!$1:$1"),0)))),
"Not found")</f>
        <v>Not found</v>
      </c>
      <c r="V184" s="16" t="str">
        <f t="shared" ca="1" si="6"/>
        <v/>
      </c>
    </row>
    <row r="185" spans="1:22" ht="15" hidden="1" customHeight="1" x14ac:dyDescent="0.25">
      <c r="A185" s="10">
        <v>184</v>
      </c>
      <c r="B185" s="41" t="s">
        <v>639</v>
      </c>
      <c r="E185" s="10" t="s">
        <v>1171</v>
      </c>
      <c r="F185" s="10">
        <v>27</v>
      </c>
      <c r="G185" s="10" t="s">
        <v>1171</v>
      </c>
      <c r="H185" s="10">
        <v>27</v>
      </c>
      <c r="L185" s="10" t="s">
        <v>1199</v>
      </c>
      <c r="M185" s="10" t="s">
        <v>1199</v>
      </c>
      <c r="O185" s="10" t="s">
        <v>331</v>
      </c>
      <c r="U185" s="15" t="str">
        <f t="array" aca="1" ref="U185" ca="1">IFERROR(
IF(NOT(OR($G185="OBX",$G185="OBR")),INDEX(INDIRECT(U$2&amp;"!$A$1:$BJ$100"),MATCH("*"&amp;$G185&amp;"*",INDIRECT(U$2&amp;"!$B$1:$B$100"),0),MATCH($H185,INDIRECT(U$2&amp;"!$1:$1"),0)),
IF(OR($G185="OBX",$G185="OBR"),INDEX(INDIRECT(U$2&amp;"!$A$1:$BJ$100"),MATCH((("*"&amp;$G185&amp;"*")&amp;("*"&amp;$I185&amp;"*")&amp;("*"&amp;$J185&amp;"*")&amp;("*"&amp;$K185&amp;"*")),INDIRECT(U$2&amp;"!$B$1:$B$100")&amp;INDIRECT(U$2&amp;"!$E$1:$E$100")&amp;INDIRECT(U$2&amp;"!$G$1:$G$100")&amp;INDIRECT(U$2&amp;"!$F$1:$F$100"),0),MATCH($H185,INDIRECT(U$2&amp;"!$1:$1"),0)))),
"Not found")</f>
        <v>Not found</v>
      </c>
      <c r="V185" s="16" t="str">
        <f t="shared" ca="1" si="6"/>
        <v/>
      </c>
    </row>
    <row r="186" spans="1:22" ht="15" hidden="1" customHeight="1" x14ac:dyDescent="0.25">
      <c r="A186" s="10">
        <v>185</v>
      </c>
      <c r="B186" s="41" t="s">
        <v>639</v>
      </c>
      <c r="E186" s="10" t="s">
        <v>1171</v>
      </c>
      <c r="F186" s="10">
        <v>28</v>
      </c>
      <c r="G186" s="10" t="s">
        <v>1171</v>
      </c>
      <c r="H186" s="10">
        <v>28</v>
      </c>
      <c r="L186" s="10" t="s">
        <v>1200</v>
      </c>
      <c r="M186" s="10" t="s">
        <v>1200</v>
      </c>
      <c r="O186" s="10" t="s">
        <v>331</v>
      </c>
      <c r="U186" s="15" t="str">
        <f t="array" aca="1" ref="U186" ca="1">IFERROR(
IF(NOT(OR($G186="OBX",$G186="OBR")),INDEX(INDIRECT(U$2&amp;"!$A$1:$BJ$100"),MATCH("*"&amp;$G186&amp;"*",INDIRECT(U$2&amp;"!$B$1:$B$100"),0),MATCH($H186,INDIRECT(U$2&amp;"!$1:$1"),0)),
IF(OR($G186="OBX",$G186="OBR"),INDEX(INDIRECT(U$2&amp;"!$A$1:$BJ$100"),MATCH((("*"&amp;$G186&amp;"*")&amp;("*"&amp;$I186&amp;"*")&amp;("*"&amp;$J186&amp;"*")&amp;("*"&amp;$K186&amp;"*")),INDIRECT(U$2&amp;"!$B$1:$B$100")&amp;INDIRECT(U$2&amp;"!$E$1:$E$100")&amp;INDIRECT(U$2&amp;"!$G$1:$G$100")&amp;INDIRECT(U$2&amp;"!$F$1:$F$100"),0),MATCH($H186,INDIRECT(U$2&amp;"!$1:$1"),0)))),
"Not found")</f>
        <v>Not found</v>
      </c>
      <c r="V186" s="16" t="str">
        <f t="shared" ca="1" si="6"/>
        <v/>
      </c>
    </row>
    <row r="187" spans="1:22" ht="15" hidden="1" customHeight="1" x14ac:dyDescent="0.25">
      <c r="A187" s="10">
        <v>186</v>
      </c>
      <c r="B187" s="41" t="s">
        <v>639</v>
      </c>
      <c r="E187" s="10" t="s">
        <v>1171</v>
      </c>
      <c r="F187" s="10">
        <v>29</v>
      </c>
      <c r="G187" s="10" t="s">
        <v>1171</v>
      </c>
      <c r="H187" s="10">
        <v>29</v>
      </c>
      <c r="L187" s="10" t="s">
        <v>1201</v>
      </c>
      <c r="M187" s="10" t="s">
        <v>1201</v>
      </c>
      <c r="O187" s="10" t="s">
        <v>331</v>
      </c>
      <c r="U187" s="15" t="str">
        <f t="array" aca="1" ref="U187" ca="1">IFERROR(
IF(NOT(OR($G187="OBX",$G187="OBR")),INDEX(INDIRECT(U$2&amp;"!$A$1:$BJ$100"),MATCH("*"&amp;$G187&amp;"*",INDIRECT(U$2&amp;"!$B$1:$B$100"),0),MATCH($H187,INDIRECT(U$2&amp;"!$1:$1"),0)),
IF(OR($G187="OBX",$G187="OBR"),INDEX(INDIRECT(U$2&amp;"!$A$1:$BJ$100"),MATCH((("*"&amp;$G187&amp;"*")&amp;("*"&amp;$I187&amp;"*")&amp;("*"&amp;$J187&amp;"*")&amp;("*"&amp;$K187&amp;"*")),INDIRECT(U$2&amp;"!$B$1:$B$100")&amp;INDIRECT(U$2&amp;"!$E$1:$E$100")&amp;INDIRECT(U$2&amp;"!$G$1:$G$100")&amp;INDIRECT(U$2&amp;"!$F$1:$F$100"),0),MATCH($H187,INDIRECT(U$2&amp;"!$1:$1"),0)))),
"Not found")</f>
        <v>Not found</v>
      </c>
      <c r="V187" s="16" t="str">
        <f t="shared" ca="1" si="6"/>
        <v/>
      </c>
    </row>
    <row r="188" spans="1:22" ht="15" hidden="1" customHeight="1" x14ac:dyDescent="0.25">
      <c r="A188" s="10">
        <v>187</v>
      </c>
      <c r="B188" s="41" t="s">
        <v>639</v>
      </c>
      <c r="E188" s="10" t="s">
        <v>1171</v>
      </c>
      <c r="F188" s="10">
        <v>30</v>
      </c>
      <c r="G188" s="10" t="s">
        <v>1171</v>
      </c>
      <c r="H188" s="10">
        <v>30</v>
      </c>
      <c r="L188" s="10" t="s">
        <v>1202</v>
      </c>
      <c r="M188" s="10" t="s">
        <v>1202</v>
      </c>
      <c r="O188" s="10" t="s">
        <v>331</v>
      </c>
      <c r="U188" s="15" t="str">
        <f t="array" aca="1" ref="U188" ca="1">IFERROR(
IF(NOT(OR($G188="OBX",$G188="OBR")),INDEX(INDIRECT(U$2&amp;"!$A$1:$BJ$100"),MATCH("*"&amp;$G188&amp;"*",INDIRECT(U$2&amp;"!$B$1:$B$100"),0),MATCH($H188,INDIRECT(U$2&amp;"!$1:$1"),0)),
IF(OR($G188="OBX",$G188="OBR"),INDEX(INDIRECT(U$2&amp;"!$A$1:$BJ$100"),MATCH((("*"&amp;$G188&amp;"*")&amp;("*"&amp;$I188&amp;"*")&amp;("*"&amp;$J188&amp;"*")&amp;("*"&amp;$K188&amp;"*")),INDIRECT(U$2&amp;"!$B$1:$B$100")&amp;INDIRECT(U$2&amp;"!$E$1:$E$100")&amp;INDIRECT(U$2&amp;"!$G$1:$G$100")&amp;INDIRECT(U$2&amp;"!$F$1:$F$100"),0),MATCH($H188,INDIRECT(U$2&amp;"!$1:$1"),0)))),
"Not found")</f>
        <v>Not found</v>
      </c>
      <c r="V188" s="16" t="str">
        <f t="shared" ca="1" si="6"/>
        <v/>
      </c>
    </row>
    <row r="189" spans="1:22" ht="15" hidden="1" customHeight="1" x14ac:dyDescent="0.25">
      <c r="A189" s="10">
        <v>188</v>
      </c>
      <c r="B189" s="41" t="s">
        <v>639</v>
      </c>
      <c r="E189" s="10" t="s">
        <v>1171</v>
      </c>
      <c r="F189" s="10">
        <v>31</v>
      </c>
      <c r="G189" s="10" t="s">
        <v>1171</v>
      </c>
      <c r="H189" s="10">
        <v>31</v>
      </c>
      <c r="L189" s="10" t="s">
        <v>511</v>
      </c>
      <c r="M189" s="10" t="s">
        <v>511</v>
      </c>
      <c r="N189" s="10" t="s">
        <v>1033</v>
      </c>
      <c r="O189" s="10" t="s">
        <v>553</v>
      </c>
      <c r="P189" s="10" t="s">
        <v>987</v>
      </c>
      <c r="Q189" s="10" t="s">
        <v>512</v>
      </c>
      <c r="S189" s="18"/>
      <c r="T189" s="17" t="str">
        <f t="array" ref="T189">IFERROR(INDEX(Mappings!$L:$L,MATCH(S189&amp;$L189,Mappings!$J:$J&amp;Mappings!$D:$D,0)),"")</f>
        <v/>
      </c>
      <c r="U189" s="15" t="str">
        <f t="array" aca="1" ref="U189" ca="1">IFERROR(
IF(NOT(OR($G189="OBX",$G189="OBR")),INDEX(INDIRECT(U$2&amp;"!$A$1:$BJ$100"),MATCH("*"&amp;$G189&amp;"*",INDIRECT(U$2&amp;"!$B$1:$B$100"),0),MATCH($H189,INDIRECT(U$2&amp;"!$1:$1"),0)),
IF(OR($G189="OBX",$G189="OBR"),INDEX(INDIRECT(U$2&amp;"!$A$1:$BJ$100"),MATCH((("*"&amp;$G189&amp;"*")&amp;("*"&amp;$I189&amp;"*")&amp;("*"&amp;$J189&amp;"*")&amp;("*"&amp;$K189&amp;"*")),INDIRECT(U$2&amp;"!$B$1:$B$100")&amp;INDIRECT(U$2&amp;"!$E$1:$E$100")&amp;INDIRECT(U$2&amp;"!$G$1:$G$100")&amp;INDIRECT(U$2&amp;"!$F$1:$F$100"),0),MATCH($H189,INDIRECT(U$2&amp;"!$1:$1"),0)))),
"Not found")</f>
        <v>Not found</v>
      </c>
      <c r="V189" s="16" t="str">
        <f t="shared" ca="1" si="6"/>
        <v/>
      </c>
    </row>
    <row r="190" spans="1:22" ht="15" hidden="1" customHeight="1" x14ac:dyDescent="0.25">
      <c r="A190" s="10">
        <v>189</v>
      </c>
      <c r="B190" s="41" t="s">
        <v>639</v>
      </c>
      <c r="E190" s="10" t="s">
        <v>1171</v>
      </c>
      <c r="F190" s="10">
        <v>32</v>
      </c>
      <c r="G190" s="10" t="s">
        <v>1171</v>
      </c>
      <c r="H190" s="10">
        <v>32</v>
      </c>
      <c r="L190" s="10" t="s">
        <v>1203</v>
      </c>
      <c r="M190" s="10" t="s">
        <v>1203</v>
      </c>
      <c r="O190" s="10" t="s">
        <v>331</v>
      </c>
      <c r="U190" s="15" t="str">
        <f t="array" aca="1" ref="U190" ca="1">IFERROR(
IF(NOT(OR($G190="OBX",$G190="OBR")),INDEX(INDIRECT(U$2&amp;"!$A$1:$BJ$100"),MATCH("*"&amp;$G190&amp;"*",INDIRECT(U$2&amp;"!$B$1:$B$100"),0),MATCH($H190,INDIRECT(U$2&amp;"!$1:$1"),0)),
IF(OR($G190="OBX",$G190="OBR"),INDEX(INDIRECT(U$2&amp;"!$A$1:$BJ$100"),MATCH((("*"&amp;$G190&amp;"*")&amp;("*"&amp;$I190&amp;"*")&amp;("*"&amp;$J190&amp;"*")&amp;("*"&amp;$K190&amp;"*")),INDIRECT(U$2&amp;"!$B$1:$B$100")&amp;INDIRECT(U$2&amp;"!$E$1:$E$100")&amp;INDIRECT(U$2&amp;"!$G$1:$G$100")&amp;INDIRECT(U$2&amp;"!$F$1:$F$100"),0),MATCH($H190,INDIRECT(U$2&amp;"!$1:$1"),0)))),
"Not found")</f>
        <v>Not found</v>
      </c>
      <c r="V190" s="16" t="str">
        <f t="shared" ca="1" si="6"/>
        <v/>
      </c>
    </row>
    <row r="191" spans="1:22" ht="15" hidden="1" customHeight="1" x14ac:dyDescent="0.25">
      <c r="A191" s="10">
        <v>190</v>
      </c>
      <c r="B191" s="41" t="s">
        <v>639</v>
      </c>
      <c r="E191" s="10" t="s">
        <v>1171</v>
      </c>
      <c r="F191" s="10">
        <v>33</v>
      </c>
      <c r="G191" s="10" t="s">
        <v>1171</v>
      </c>
      <c r="H191" s="10">
        <v>33</v>
      </c>
      <c r="L191" s="10" t="s">
        <v>1204</v>
      </c>
      <c r="M191" s="10" t="s">
        <v>1204</v>
      </c>
      <c r="O191" s="10" t="s">
        <v>331</v>
      </c>
      <c r="U191" s="15" t="str">
        <f t="array" aca="1" ref="U191" ca="1">IFERROR(
IF(NOT(OR($G191="OBX",$G191="OBR")),INDEX(INDIRECT(U$2&amp;"!$A$1:$BJ$100"),MATCH("*"&amp;$G191&amp;"*",INDIRECT(U$2&amp;"!$B$1:$B$100"),0),MATCH($H191,INDIRECT(U$2&amp;"!$1:$1"),0)),
IF(OR($G191="OBX",$G191="OBR"),INDEX(INDIRECT(U$2&amp;"!$A$1:$BJ$100"),MATCH((("*"&amp;$G191&amp;"*")&amp;("*"&amp;$I191&amp;"*")&amp;("*"&amp;$J191&amp;"*")&amp;("*"&amp;$K191&amp;"*")),INDIRECT(U$2&amp;"!$B$1:$B$100")&amp;INDIRECT(U$2&amp;"!$E$1:$E$100")&amp;INDIRECT(U$2&amp;"!$G$1:$G$100")&amp;INDIRECT(U$2&amp;"!$F$1:$F$100"),0),MATCH($H191,INDIRECT(U$2&amp;"!$1:$1"),0)))),
"Not found")</f>
        <v>Not found</v>
      </c>
      <c r="V191" s="16" t="str">
        <f t="shared" ref="V191:V211" ca="1" si="7">IF(T191=U191,"Match","")</f>
        <v/>
      </c>
    </row>
    <row r="192" spans="1:22" ht="15" hidden="1" customHeight="1" x14ac:dyDescent="0.25">
      <c r="A192" s="10">
        <v>191</v>
      </c>
      <c r="B192" s="41" t="s">
        <v>639</v>
      </c>
      <c r="E192" s="10" t="s">
        <v>1171</v>
      </c>
      <c r="F192" s="10">
        <v>34</v>
      </c>
      <c r="G192" s="10" t="s">
        <v>1171</v>
      </c>
      <c r="H192" s="10">
        <v>34</v>
      </c>
      <c r="L192" s="10" t="s">
        <v>1205</v>
      </c>
      <c r="M192" s="10" t="s">
        <v>1205</v>
      </c>
      <c r="O192" s="10" t="s">
        <v>331</v>
      </c>
      <c r="U192" s="15" t="str">
        <f t="array" aca="1" ref="U192" ca="1">IFERROR(
IF(NOT(OR($G192="OBX",$G192="OBR")),INDEX(INDIRECT(U$2&amp;"!$A$1:$BJ$100"),MATCH("*"&amp;$G192&amp;"*",INDIRECT(U$2&amp;"!$B$1:$B$100"),0),MATCH($H192,INDIRECT(U$2&amp;"!$1:$1"),0)),
IF(OR($G192="OBX",$G192="OBR"),INDEX(INDIRECT(U$2&amp;"!$A$1:$BJ$100"),MATCH((("*"&amp;$G192&amp;"*")&amp;("*"&amp;$I192&amp;"*")&amp;("*"&amp;$J192&amp;"*")&amp;("*"&amp;$K192&amp;"*")),INDIRECT(U$2&amp;"!$B$1:$B$100")&amp;INDIRECT(U$2&amp;"!$E$1:$E$100")&amp;INDIRECT(U$2&amp;"!$G$1:$G$100")&amp;INDIRECT(U$2&amp;"!$F$1:$F$100"),0),MATCH($H192,INDIRECT(U$2&amp;"!$1:$1"),0)))),
"Not found")</f>
        <v>Not found</v>
      </c>
      <c r="V192" s="16" t="str">
        <f t="shared" ca="1" si="7"/>
        <v/>
      </c>
    </row>
    <row r="193" spans="1:22" ht="15" hidden="1" customHeight="1" x14ac:dyDescent="0.25">
      <c r="A193" s="10">
        <v>192</v>
      </c>
      <c r="B193" s="41" t="s">
        <v>639</v>
      </c>
      <c r="E193" s="10" t="s">
        <v>1171</v>
      </c>
      <c r="F193" s="10">
        <v>35</v>
      </c>
      <c r="G193" s="10" t="s">
        <v>1171</v>
      </c>
      <c r="H193" s="10">
        <v>35</v>
      </c>
      <c r="L193" s="10" t="s">
        <v>1206</v>
      </c>
      <c r="M193" s="10" t="s">
        <v>1206</v>
      </c>
      <c r="O193" s="10" t="s">
        <v>331</v>
      </c>
      <c r="U193" s="15" t="str">
        <f t="array" aca="1" ref="U193" ca="1">IFERROR(
IF(NOT(OR($G193="OBX",$G193="OBR")),INDEX(INDIRECT(U$2&amp;"!$A$1:$BJ$100"),MATCH("*"&amp;$G193&amp;"*",INDIRECT(U$2&amp;"!$B$1:$B$100"),0),MATCH($H193,INDIRECT(U$2&amp;"!$1:$1"),0)),
IF(OR($G193="OBX",$G193="OBR"),INDEX(INDIRECT(U$2&amp;"!$A$1:$BJ$100"),MATCH((("*"&amp;$G193&amp;"*")&amp;("*"&amp;$I193&amp;"*")&amp;("*"&amp;$J193&amp;"*")&amp;("*"&amp;$K193&amp;"*")),INDIRECT(U$2&amp;"!$B$1:$B$100")&amp;INDIRECT(U$2&amp;"!$E$1:$E$100")&amp;INDIRECT(U$2&amp;"!$G$1:$G$100")&amp;INDIRECT(U$2&amp;"!$F$1:$F$100"),0),MATCH($H193,INDIRECT(U$2&amp;"!$1:$1"),0)))),
"Not found")</f>
        <v>Not found</v>
      </c>
      <c r="V193" s="16" t="str">
        <f t="shared" ca="1" si="7"/>
        <v/>
      </c>
    </row>
    <row r="194" spans="1:22" ht="15" hidden="1" customHeight="1" x14ac:dyDescent="0.25">
      <c r="A194" s="10">
        <v>193</v>
      </c>
      <c r="B194" s="41" t="s">
        <v>639</v>
      </c>
      <c r="E194" s="10" t="s">
        <v>1171</v>
      </c>
      <c r="F194" s="10">
        <v>36</v>
      </c>
      <c r="G194" s="10" t="s">
        <v>1171</v>
      </c>
      <c r="H194" s="10">
        <v>36</v>
      </c>
      <c r="L194" s="10" t="s">
        <v>1207</v>
      </c>
      <c r="M194" s="10" t="s">
        <v>1207</v>
      </c>
      <c r="N194" s="10" t="s">
        <v>84</v>
      </c>
      <c r="O194" s="10" t="s">
        <v>328</v>
      </c>
      <c r="P194" s="10" t="s">
        <v>983</v>
      </c>
      <c r="U194" s="15" t="str">
        <f t="array" aca="1" ref="U194" ca="1">IFERROR(
IF(NOT(OR($G194="OBX",$G194="OBR")),INDEX(INDIRECT(U$2&amp;"!$A$1:$BJ$100"),MATCH("*"&amp;$G194&amp;"*",INDIRECT(U$2&amp;"!$B$1:$B$100"),0),MATCH($H194,INDIRECT(U$2&amp;"!$1:$1"),0)),
IF(OR($G194="OBX",$G194="OBR"),INDEX(INDIRECT(U$2&amp;"!$A$1:$BJ$100"),MATCH((("*"&amp;$G194&amp;"*")&amp;("*"&amp;$I194&amp;"*")&amp;("*"&amp;$J194&amp;"*")&amp;("*"&amp;$K194&amp;"*")),INDIRECT(U$2&amp;"!$B$1:$B$100")&amp;INDIRECT(U$2&amp;"!$E$1:$E$100")&amp;INDIRECT(U$2&amp;"!$G$1:$G$100")&amp;INDIRECT(U$2&amp;"!$F$1:$F$100"),0),MATCH($H194,INDIRECT(U$2&amp;"!$1:$1"),0)))),
"Not found")</f>
        <v>Not found</v>
      </c>
      <c r="V194" s="16" t="str">
        <f t="shared" ca="1" si="7"/>
        <v/>
      </c>
    </row>
    <row r="195" spans="1:22" ht="15" hidden="1" customHeight="1" x14ac:dyDescent="0.25">
      <c r="A195" s="10">
        <v>194</v>
      </c>
      <c r="B195" s="41" t="s">
        <v>639</v>
      </c>
      <c r="E195" s="10" t="s">
        <v>1171</v>
      </c>
      <c r="F195" s="10">
        <v>37</v>
      </c>
      <c r="G195" s="10" t="s">
        <v>1171</v>
      </c>
      <c r="H195" s="10">
        <v>37</v>
      </c>
      <c r="L195" s="10" t="s">
        <v>1208</v>
      </c>
      <c r="M195" s="10" t="s">
        <v>1208</v>
      </c>
      <c r="O195" s="10" t="s">
        <v>331</v>
      </c>
      <c r="U195" s="15" t="str">
        <f t="array" aca="1" ref="U195" ca="1">IFERROR(
IF(NOT(OR($G195="OBX",$G195="OBR")),INDEX(INDIRECT(U$2&amp;"!$A$1:$BJ$100"),MATCH("*"&amp;$G195&amp;"*",INDIRECT(U$2&amp;"!$B$1:$B$100"),0),MATCH($H195,INDIRECT(U$2&amp;"!$1:$1"),0)),
IF(OR($G195="OBX",$G195="OBR"),INDEX(INDIRECT(U$2&amp;"!$A$1:$BJ$100"),MATCH((("*"&amp;$G195&amp;"*")&amp;("*"&amp;$I195&amp;"*")&amp;("*"&amp;$J195&amp;"*")&amp;("*"&amp;$K195&amp;"*")),INDIRECT(U$2&amp;"!$B$1:$B$100")&amp;INDIRECT(U$2&amp;"!$E$1:$E$100")&amp;INDIRECT(U$2&amp;"!$G$1:$G$100")&amp;INDIRECT(U$2&amp;"!$F$1:$F$100"),0),MATCH($H195,INDIRECT(U$2&amp;"!$1:$1"),0)))),
"Not found")</f>
        <v>Not found</v>
      </c>
      <c r="V195" s="16" t="str">
        <f t="shared" ca="1" si="7"/>
        <v/>
      </c>
    </row>
    <row r="196" spans="1:22" ht="15" hidden="1" customHeight="1" x14ac:dyDescent="0.25">
      <c r="A196" s="10">
        <v>195</v>
      </c>
      <c r="B196" s="41" t="s">
        <v>639</v>
      </c>
      <c r="E196" s="10" t="s">
        <v>1171</v>
      </c>
      <c r="F196" s="10">
        <v>38</v>
      </c>
      <c r="G196" s="10" t="s">
        <v>1171</v>
      </c>
      <c r="H196" s="10">
        <v>38</v>
      </c>
      <c r="L196" s="10" t="s">
        <v>1209</v>
      </c>
      <c r="M196" s="10" t="s">
        <v>1209</v>
      </c>
      <c r="O196" s="10" t="s">
        <v>331</v>
      </c>
      <c r="U196" s="15" t="str">
        <f t="array" aca="1" ref="U196" ca="1">IFERROR(
IF(NOT(OR($G196="OBX",$G196="OBR")),INDEX(INDIRECT(U$2&amp;"!$A$1:$BJ$100"),MATCH("*"&amp;$G196&amp;"*",INDIRECT(U$2&amp;"!$B$1:$B$100"),0),MATCH($H196,INDIRECT(U$2&amp;"!$1:$1"),0)),
IF(OR($G196="OBX",$G196="OBR"),INDEX(INDIRECT(U$2&amp;"!$A$1:$BJ$100"),MATCH((("*"&amp;$G196&amp;"*")&amp;("*"&amp;$I196&amp;"*")&amp;("*"&amp;$J196&amp;"*")&amp;("*"&amp;$K196&amp;"*")),INDIRECT(U$2&amp;"!$B$1:$B$100")&amp;INDIRECT(U$2&amp;"!$E$1:$E$100")&amp;INDIRECT(U$2&amp;"!$G$1:$G$100")&amp;INDIRECT(U$2&amp;"!$F$1:$F$100"),0),MATCH($H196,INDIRECT(U$2&amp;"!$1:$1"),0)))),
"Not found")</f>
        <v>Not found</v>
      </c>
      <c r="V196" s="16" t="str">
        <f t="shared" ca="1" si="7"/>
        <v/>
      </c>
    </row>
    <row r="197" spans="1:22" ht="15" hidden="1" customHeight="1" x14ac:dyDescent="0.25">
      <c r="A197" s="10">
        <v>196</v>
      </c>
      <c r="B197" s="41" t="s">
        <v>639</v>
      </c>
      <c r="E197" s="10" t="s">
        <v>1171</v>
      </c>
      <c r="F197" s="10">
        <v>39</v>
      </c>
      <c r="G197" s="10" t="s">
        <v>1171</v>
      </c>
      <c r="H197" s="10">
        <v>39</v>
      </c>
      <c r="L197" s="10" t="s">
        <v>1210</v>
      </c>
      <c r="M197" s="10" t="s">
        <v>1210</v>
      </c>
      <c r="O197" s="10" t="s">
        <v>331</v>
      </c>
      <c r="U197" s="15" t="str">
        <f t="array" aca="1" ref="U197" ca="1">IFERROR(
IF(NOT(OR($G197="OBX",$G197="OBR")),INDEX(INDIRECT(U$2&amp;"!$A$1:$BJ$100"),MATCH("*"&amp;$G197&amp;"*",INDIRECT(U$2&amp;"!$B$1:$B$100"),0),MATCH($H197,INDIRECT(U$2&amp;"!$1:$1"),0)),
IF(OR($G197="OBX",$G197="OBR"),INDEX(INDIRECT(U$2&amp;"!$A$1:$BJ$100"),MATCH((("*"&amp;$G197&amp;"*")&amp;("*"&amp;$I197&amp;"*")&amp;("*"&amp;$J197&amp;"*")&amp;("*"&amp;$K197&amp;"*")),INDIRECT(U$2&amp;"!$B$1:$B$100")&amp;INDIRECT(U$2&amp;"!$E$1:$E$100")&amp;INDIRECT(U$2&amp;"!$G$1:$G$100")&amp;INDIRECT(U$2&amp;"!$F$1:$F$100"),0),MATCH($H197,INDIRECT(U$2&amp;"!$1:$1"),0)))),
"Not found")</f>
        <v>Not found</v>
      </c>
      <c r="V197" s="16" t="str">
        <f t="shared" ca="1" si="7"/>
        <v/>
      </c>
    </row>
    <row r="198" spans="1:22" ht="15" hidden="1" customHeight="1" x14ac:dyDescent="0.25">
      <c r="A198" s="10">
        <v>197</v>
      </c>
      <c r="B198" s="41" t="s">
        <v>639</v>
      </c>
      <c r="E198" s="10" t="s">
        <v>1171</v>
      </c>
      <c r="F198" s="10">
        <v>40</v>
      </c>
      <c r="G198" s="10" t="s">
        <v>1171</v>
      </c>
      <c r="H198" s="10">
        <v>40</v>
      </c>
      <c r="L198" s="10" t="s">
        <v>1211</v>
      </c>
      <c r="M198" s="10" t="s">
        <v>1211</v>
      </c>
      <c r="O198" s="10" t="s">
        <v>1015</v>
      </c>
      <c r="R198" s="10" t="s">
        <v>1016</v>
      </c>
      <c r="U198" s="15" t="str">
        <f t="array" aca="1" ref="U198" ca="1">IFERROR(
IF(NOT(OR($G198="OBX",$G198="OBR")),INDEX(INDIRECT(U$2&amp;"!$A$1:$BJ$100"),MATCH("*"&amp;$G198&amp;"*",INDIRECT(U$2&amp;"!$B$1:$B$100"),0),MATCH($H198,INDIRECT(U$2&amp;"!$1:$1"),0)),
IF(OR($G198="OBX",$G198="OBR"),INDEX(INDIRECT(U$2&amp;"!$A$1:$BJ$100"),MATCH((("*"&amp;$G198&amp;"*")&amp;("*"&amp;$I198&amp;"*")&amp;("*"&amp;$J198&amp;"*")&amp;("*"&amp;$K198&amp;"*")),INDIRECT(U$2&amp;"!$B$1:$B$100")&amp;INDIRECT(U$2&amp;"!$E$1:$E$100")&amp;INDIRECT(U$2&amp;"!$G$1:$G$100")&amp;INDIRECT(U$2&amp;"!$F$1:$F$100"),0),MATCH($H198,INDIRECT(U$2&amp;"!$1:$1"),0)))),
"Not found")</f>
        <v>Not found</v>
      </c>
      <c r="V198" s="16" t="str">
        <f t="shared" ca="1" si="7"/>
        <v/>
      </c>
    </row>
    <row r="199" spans="1:22" ht="15" hidden="1" customHeight="1" x14ac:dyDescent="0.25">
      <c r="A199" s="10">
        <v>198</v>
      </c>
      <c r="B199" s="41" t="s">
        <v>639</v>
      </c>
      <c r="E199" s="10" t="s">
        <v>1171</v>
      </c>
      <c r="F199" s="10">
        <v>41</v>
      </c>
      <c r="G199" s="10" t="s">
        <v>1171</v>
      </c>
      <c r="H199" s="10">
        <v>41</v>
      </c>
      <c r="L199" s="10" t="s">
        <v>1212</v>
      </c>
      <c r="M199" s="10" t="s">
        <v>1212</v>
      </c>
      <c r="O199" s="10" t="s">
        <v>1015</v>
      </c>
      <c r="R199" s="10" t="s">
        <v>1016</v>
      </c>
      <c r="U199" s="15" t="str">
        <f t="array" aca="1" ref="U199" ca="1">IFERROR(
IF(NOT(OR($G199="OBX",$G199="OBR")),INDEX(INDIRECT(U$2&amp;"!$A$1:$BJ$100"),MATCH("*"&amp;$G199&amp;"*",INDIRECT(U$2&amp;"!$B$1:$B$100"),0),MATCH($H199,INDIRECT(U$2&amp;"!$1:$1"),0)),
IF(OR($G199="OBX",$G199="OBR"),INDEX(INDIRECT(U$2&amp;"!$A$1:$BJ$100"),MATCH((("*"&amp;$G199&amp;"*")&amp;("*"&amp;$I199&amp;"*")&amp;("*"&amp;$J199&amp;"*")&amp;("*"&amp;$K199&amp;"*")),INDIRECT(U$2&amp;"!$B$1:$B$100")&amp;INDIRECT(U$2&amp;"!$E$1:$E$100")&amp;INDIRECT(U$2&amp;"!$G$1:$G$100")&amp;INDIRECT(U$2&amp;"!$F$1:$F$100"),0),MATCH($H199,INDIRECT(U$2&amp;"!$1:$1"),0)))),
"Not found")</f>
        <v>Not found</v>
      </c>
      <c r="V199" s="16" t="str">
        <f t="shared" ca="1" si="7"/>
        <v/>
      </c>
    </row>
    <row r="200" spans="1:22" ht="15" hidden="1" customHeight="1" x14ac:dyDescent="0.25">
      <c r="A200" s="10">
        <v>199</v>
      </c>
      <c r="B200" s="41" t="s">
        <v>639</v>
      </c>
      <c r="E200" s="10" t="s">
        <v>1171</v>
      </c>
      <c r="F200" s="10">
        <v>42</v>
      </c>
      <c r="G200" s="10" t="s">
        <v>1171</v>
      </c>
      <c r="H200" s="10">
        <v>42</v>
      </c>
      <c r="L200" s="10" t="s">
        <v>1213</v>
      </c>
      <c r="M200" s="10" t="s">
        <v>1213</v>
      </c>
      <c r="O200" s="10" t="s">
        <v>331</v>
      </c>
      <c r="U200" s="15" t="str">
        <f t="array" aca="1" ref="U200" ca="1">IFERROR(
IF(NOT(OR($G200="OBX",$G200="OBR")),INDEX(INDIRECT(U$2&amp;"!$A$1:$BJ$100"),MATCH("*"&amp;$G200&amp;"*",INDIRECT(U$2&amp;"!$B$1:$B$100"),0),MATCH($H200,INDIRECT(U$2&amp;"!$1:$1"),0)),
IF(OR($G200="OBX",$G200="OBR"),INDEX(INDIRECT(U$2&amp;"!$A$1:$BJ$100"),MATCH((("*"&amp;$G200&amp;"*")&amp;("*"&amp;$I200&amp;"*")&amp;("*"&amp;$J200&amp;"*")&amp;("*"&amp;$K200&amp;"*")),INDIRECT(U$2&amp;"!$B$1:$B$100")&amp;INDIRECT(U$2&amp;"!$E$1:$E$100")&amp;INDIRECT(U$2&amp;"!$G$1:$G$100")&amp;INDIRECT(U$2&amp;"!$F$1:$F$100"),0),MATCH($H200,INDIRECT(U$2&amp;"!$1:$1"),0)))),
"Not found")</f>
        <v>Not found</v>
      </c>
      <c r="V200" s="16" t="str">
        <f t="shared" ca="1" si="7"/>
        <v/>
      </c>
    </row>
    <row r="201" spans="1:22" ht="15" hidden="1" customHeight="1" x14ac:dyDescent="0.25">
      <c r="A201" s="10">
        <v>200</v>
      </c>
      <c r="B201" s="41" t="s">
        <v>639</v>
      </c>
      <c r="E201" s="10" t="s">
        <v>1171</v>
      </c>
      <c r="F201" s="10">
        <v>43</v>
      </c>
      <c r="G201" s="10" t="s">
        <v>1171</v>
      </c>
      <c r="H201" s="10">
        <v>43</v>
      </c>
      <c r="L201" s="10" t="s">
        <v>1214</v>
      </c>
      <c r="M201" s="10" t="s">
        <v>1214</v>
      </c>
      <c r="O201" s="10" t="s">
        <v>331</v>
      </c>
      <c r="U201" s="15" t="str">
        <f t="array" aca="1" ref="U201" ca="1">IFERROR(
IF(NOT(OR($G201="OBX",$G201="OBR")),INDEX(INDIRECT(U$2&amp;"!$A$1:$BJ$100"),MATCH("*"&amp;$G201&amp;"*",INDIRECT(U$2&amp;"!$B$1:$B$100"),0),MATCH($H201,INDIRECT(U$2&amp;"!$1:$1"),0)),
IF(OR($G201="OBX",$G201="OBR"),INDEX(INDIRECT(U$2&amp;"!$A$1:$BJ$100"),MATCH((("*"&amp;$G201&amp;"*")&amp;("*"&amp;$I201&amp;"*")&amp;("*"&amp;$J201&amp;"*")&amp;("*"&amp;$K201&amp;"*")),INDIRECT(U$2&amp;"!$B$1:$B$100")&amp;INDIRECT(U$2&amp;"!$E$1:$E$100")&amp;INDIRECT(U$2&amp;"!$G$1:$G$100")&amp;INDIRECT(U$2&amp;"!$F$1:$F$100"),0),MATCH($H201,INDIRECT(U$2&amp;"!$1:$1"),0)))),
"Not found")</f>
        <v>Not found</v>
      </c>
      <c r="V201" s="16" t="str">
        <f t="shared" ca="1" si="7"/>
        <v/>
      </c>
    </row>
    <row r="202" spans="1:22" ht="15" hidden="1" customHeight="1" x14ac:dyDescent="0.25">
      <c r="A202" s="10">
        <v>201</v>
      </c>
      <c r="B202" s="41" t="s">
        <v>639</v>
      </c>
      <c r="E202" s="10" t="s">
        <v>1171</v>
      </c>
      <c r="F202" s="10">
        <v>44</v>
      </c>
      <c r="G202" s="10" t="s">
        <v>1171</v>
      </c>
      <c r="H202" s="10">
        <v>44</v>
      </c>
      <c r="L202" s="10" t="s">
        <v>1215</v>
      </c>
      <c r="M202" s="10" t="s">
        <v>1215</v>
      </c>
      <c r="O202" s="10" t="s">
        <v>331</v>
      </c>
      <c r="U202" s="15" t="str">
        <f t="array" aca="1" ref="U202" ca="1">IFERROR(
IF(NOT(OR($G202="OBX",$G202="OBR")),INDEX(INDIRECT(U$2&amp;"!$A$1:$BJ$100"),MATCH("*"&amp;$G202&amp;"*",INDIRECT(U$2&amp;"!$B$1:$B$100"),0),MATCH($H202,INDIRECT(U$2&amp;"!$1:$1"),0)),
IF(OR($G202="OBX",$G202="OBR"),INDEX(INDIRECT(U$2&amp;"!$A$1:$BJ$100"),MATCH((("*"&amp;$G202&amp;"*")&amp;("*"&amp;$I202&amp;"*")&amp;("*"&amp;$J202&amp;"*")&amp;("*"&amp;$K202&amp;"*")),INDIRECT(U$2&amp;"!$B$1:$B$100")&amp;INDIRECT(U$2&amp;"!$E$1:$E$100")&amp;INDIRECT(U$2&amp;"!$G$1:$G$100")&amp;INDIRECT(U$2&amp;"!$F$1:$F$100"),0),MATCH($H202,INDIRECT(U$2&amp;"!$1:$1"),0)))),
"Not found")</f>
        <v>Not found</v>
      </c>
      <c r="V202" s="16" t="str">
        <f t="shared" ca="1" si="7"/>
        <v/>
      </c>
    </row>
    <row r="203" spans="1:22" ht="15" hidden="1" customHeight="1" x14ac:dyDescent="0.25">
      <c r="A203" s="10">
        <v>202</v>
      </c>
      <c r="B203" s="41" t="s">
        <v>639</v>
      </c>
      <c r="E203" s="10" t="s">
        <v>1171</v>
      </c>
      <c r="F203" s="10">
        <v>45</v>
      </c>
      <c r="G203" s="10" t="s">
        <v>1171</v>
      </c>
      <c r="H203" s="10">
        <v>45</v>
      </c>
      <c r="L203" s="10" t="s">
        <v>1216</v>
      </c>
      <c r="M203" s="10" t="s">
        <v>1216</v>
      </c>
      <c r="O203" s="10" t="s">
        <v>331</v>
      </c>
      <c r="U203" s="15" t="str">
        <f t="array" aca="1" ref="U203" ca="1">IFERROR(
IF(NOT(OR($G203="OBX",$G203="OBR")),INDEX(INDIRECT(U$2&amp;"!$A$1:$BJ$100"),MATCH("*"&amp;$G203&amp;"*",INDIRECT(U$2&amp;"!$B$1:$B$100"),0),MATCH($H203,INDIRECT(U$2&amp;"!$1:$1"),0)),
IF(OR($G203="OBX",$G203="OBR"),INDEX(INDIRECT(U$2&amp;"!$A$1:$BJ$100"),MATCH((("*"&amp;$G203&amp;"*")&amp;("*"&amp;$I203&amp;"*")&amp;("*"&amp;$J203&amp;"*")&amp;("*"&amp;$K203&amp;"*")),INDIRECT(U$2&amp;"!$B$1:$B$100")&amp;INDIRECT(U$2&amp;"!$E$1:$E$100")&amp;INDIRECT(U$2&amp;"!$G$1:$G$100")&amp;INDIRECT(U$2&amp;"!$F$1:$F$100"),0),MATCH($H203,INDIRECT(U$2&amp;"!$1:$1"),0)))),
"Not found")</f>
        <v>Not found</v>
      </c>
      <c r="V203" s="16" t="str">
        <f t="shared" ca="1" si="7"/>
        <v/>
      </c>
    </row>
    <row r="204" spans="1:22" ht="15" hidden="1" customHeight="1" x14ac:dyDescent="0.25">
      <c r="A204" s="10">
        <v>203</v>
      </c>
      <c r="B204" s="41" t="s">
        <v>639</v>
      </c>
      <c r="E204" s="10" t="s">
        <v>1171</v>
      </c>
      <c r="F204" s="10">
        <v>46</v>
      </c>
      <c r="G204" s="10" t="s">
        <v>1171</v>
      </c>
      <c r="H204" s="10">
        <v>46</v>
      </c>
      <c r="L204" s="10" t="s">
        <v>1217</v>
      </c>
      <c r="M204" s="10" t="s">
        <v>1217</v>
      </c>
      <c r="O204" s="10" t="s">
        <v>331</v>
      </c>
      <c r="U204" s="15" t="str">
        <f t="array" aca="1" ref="U204" ca="1">IFERROR(
IF(NOT(OR($G204="OBX",$G204="OBR")),INDEX(INDIRECT(U$2&amp;"!$A$1:$BJ$100"),MATCH("*"&amp;$G204&amp;"*",INDIRECT(U$2&amp;"!$B$1:$B$100"),0),MATCH($H204,INDIRECT(U$2&amp;"!$1:$1"),0)),
IF(OR($G204="OBX",$G204="OBR"),INDEX(INDIRECT(U$2&amp;"!$A$1:$BJ$100"),MATCH((("*"&amp;$G204&amp;"*")&amp;("*"&amp;$I204&amp;"*")&amp;("*"&amp;$J204&amp;"*")&amp;("*"&amp;$K204&amp;"*")),INDIRECT(U$2&amp;"!$B$1:$B$100")&amp;INDIRECT(U$2&amp;"!$E$1:$E$100")&amp;INDIRECT(U$2&amp;"!$G$1:$G$100")&amp;INDIRECT(U$2&amp;"!$F$1:$F$100"),0),MATCH($H204,INDIRECT(U$2&amp;"!$1:$1"),0)))),
"Not found")</f>
        <v>Not found</v>
      </c>
      <c r="V204" s="16" t="str">
        <f t="shared" ca="1" si="7"/>
        <v/>
      </c>
    </row>
    <row r="205" spans="1:22" ht="15" hidden="1" customHeight="1" x14ac:dyDescent="0.25">
      <c r="A205" s="10">
        <v>204</v>
      </c>
      <c r="B205" s="41" t="s">
        <v>639</v>
      </c>
      <c r="E205" s="10" t="s">
        <v>1171</v>
      </c>
      <c r="F205" s="10">
        <v>47</v>
      </c>
      <c r="G205" s="10" t="s">
        <v>1171</v>
      </c>
      <c r="H205" s="10">
        <v>47</v>
      </c>
      <c r="L205" s="10" t="s">
        <v>1218</v>
      </c>
      <c r="M205" s="10" t="s">
        <v>1218</v>
      </c>
      <c r="O205" s="10" t="s">
        <v>331</v>
      </c>
      <c r="U205" s="15" t="str">
        <f t="array" aca="1" ref="U205" ca="1">IFERROR(
IF(NOT(OR($G205="OBX",$G205="OBR")),INDEX(INDIRECT(U$2&amp;"!$A$1:$BJ$100"),MATCH("*"&amp;$G205&amp;"*",INDIRECT(U$2&amp;"!$B$1:$B$100"),0),MATCH($H205,INDIRECT(U$2&amp;"!$1:$1"),0)),
IF(OR($G205="OBX",$G205="OBR"),INDEX(INDIRECT(U$2&amp;"!$A$1:$BJ$100"),MATCH((("*"&amp;$G205&amp;"*")&amp;("*"&amp;$I205&amp;"*")&amp;("*"&amp;$J205&amp;"*")&amp;("*"&amp;$K205&amp;"*")),INDIRECT(U$2&amp;"!$B$1:$B$100")&amp;INDIRECT(U$2&amp;"!$E$1:$E$100")&amp;INDIRECT(U$2&amp;"!$G$1:$G$100")&amp;INDIRECT(U$2&amp;"!$F$1:$F$100"),0),MATCH($H205,INDIRECT(U$2&amp;"!$1:$1"),0)))),
"Not found")</f>
        <v>Not found</v>
      </c>
      <c r="V205" s="16" t="str">
        <f t="shared" ca="1" si="7"/>
        <v/>
      </c>
    </row>
    <row r="206" spans="1:22" ht="15" hidden="1" customHeight="1" x14ac:dyDescent="0.25">
      <c r="A206" s="10">
        <v>205</v>
      </c>
      <c r="B206" s="41" t="s">
        <v>639</v>
      </c>
      <c r="E206" s="10" t="s">
        <v>1171</v>
      </c>
      <c r="F206" s="10">
        <v>48</v>
      </c>
      <c r="G206" s="10" t="s">
        <v>1171</v>
      </c>
      <c r="H206" s="10">
        <v>48</v>
      </c>
      <c r="L206" s="10" t="s">
        <v>1117</v>
      </c>
      <c r="M206" s="10" t="s">
        <v>1117</v>
      </c>
      <c r="O206" s="10" t="s">
        <v>331</v>
      </c>
      <c r="U206" s="15" t="str">
        <f t="array" aca="1" ref="U206" ca="1">IFERROR(
IF(NOT(OR($G206="OBX",$G206="OBR")),INDEX(INDIRECT(U$2&amp;"!$A$1:$BJ$100"),MATCH("*"&amp;$G206&amp;"*",INDIRECT(U$2&amp;"!$B$1:$B$100"),0),MATCH($H206,INDIRECT(U$2&amp;"!$1:$1"),0)),
IF(OR($G206="OBX",$G206="OBR"),INDEX(INDIRECT(U$2&amp;"!$A$1:$BJ$100"),MATCH((("*"&amp;$G206&amp;"*")&amp;("*"&amp;$I206&amp;"*")&amp;("*"&amp;$J206&amp;"*")&amp;("*"&amp;$K206&amp;"*")),INDIRECT(U$2&amp;"!$B$1:$B$100")&amp;INDIRECT(U$2&amp;"!$E$1:$E$100")&amp;INDIRECT(U$2&amp;"!$G$1:$G$100")&amp;INDIRECT(U$2&amp;"!$F$1:$F$100"),0),MATCH($H206,INDIRECT(U$2&amp;"!$1:$1"),0)))),
"Not found")</f>
        <v>Not found</v>
      </c>
      <c r="V206" s="16" t="str">
        <f t="shared" ca="1" si="7"/>
        <v/>
      </c>
    </row>
    <row r="207" spans="1:22" ht="15" hidden="1" customHeight="1" x14ac:dyDescent="0.25">
      <c r="A207" s="10">
        <v>206</v>
      </c>
      <c r="B207" s="41" t="s">
        <v>639</v>
      </c>
      <c r="E207" s="10" t="s">
        <v>1171</v>
      </c>
      <c r="F207" s="10">
        <v>49</v>
      </c>
      <c r="G207" s="10" t="s">
        <v>1171</v>
      </c>
      <c r="H207" s="10">
        <v>49</v>
      </c>
      <c r="L207" s="10" t="s">
        <v>1219</v>
      </c>
      <c r="M207" s="10" t="s">
        <v>1219</v>
      </c>
      <c r="O207" s="10" t="s">
        <v>331</v>
      </c>
      <c r="U207" s="15" t="str">
        <f t="array" aca="1" ref="U207" ca="1">IFERROR(
IF(NOT(OR($G207="OBX",$G207="OBR")),INDEX(INDIRECT(U$2&amp;"!$A$1:$BJ$100"),MATCH("*"&amp;$G207&amp;"*",INDIRECT(U$2&amp;"!$B$1:$B$100"),0),MATCH($H207,INDIRECT(U$2&amp;"!$1:$1"),0)),
IF(OR($G207="OBX",$G207="OBR"),INDEX(INDIRECT(U$2&amp;"!$A$1:$BJ$100"),MATCH((("*"&amp;$G207&amp;"*")&amp;("*"&amp;$I207&amp;"*")&amp;("*"&amp;$J207&amp;"*")&amp;("*"&amp;$K207&amp;"*")),INDIRECT(U$2&amp;"!$B$1:$B$100")&amp;INDIRECT(U$2&amp;"!$E$1:$E$100")&amp;INDIRECT(U$2&amp;"!$G$1:$G$100")&amp;INDIRECT(U$2&amp;"!$F$1:$F$100"),0),MATCH($H207,INDIRECT(U$2&amp;"!$1:$1"),0)))),
"Not found")</f>
        <v>Not found</v>
      </c>
      <c r="V207" s="16" t="str">
        <f t="shared" ca="1" si="7"/>
        <v/>
      </c>
    </row>
    <row r="208" spans="1:22" ht="15" hidden="1" customHeight="1" x14ac:dyDescent="0.25">
      <c r="A208" s="10">
        <v>207</v>
      </c>
      <c r="B208" s="41" t="s">
        <v>639</v>
      </c>
      <c r="E208" s="10" t="s">
        <v>1171</v>
      </c>
      <c r="F208" s="10">
        <v>50</v>
      </c>
      <c r="G208" s="10" t="s">
        <v>1171</v>
      </c>
      <c r="H208" s="10">
        <v>50</v>
      </c>
      <c r="L208" s="10" t="s">
        <v>1220</v>
      </c>
      <c r="M208" s="10" t="s">
        <v>1220</v>
      </c>
      <c r="O208" s="10" t="s">
        <v>331</v>
      </c>
      <c r="U208" s="15" t="str">
        <f t="array" aca="1" ref="U208" ca="1">IFERROR(
IF(NOT(OR($G208="OBX",$G208="OBR")),INDEX(INDIRECT(U$2&amp;"!$A$1:$BJ$100"),MATCH("*"&amp;$G208&amp;"*",INDIRECT(U$2&amp;"!$B$1:$B$100"),0),MATCH($H208,INDIRECT(U$2&amp;"!$1:$1"),0)),
IF(OR($G208="OBX",$G208="OBR"),INDEX(INDIRECT(U$2&amp;"!$A$1:$BJ$100"),MATCH((("*"&amp;$G208&amp;"*")&amp;("*"&amp;$I208&amp;"*")&amp;("*"&amp;$J208&amp;"*")&amp;("*"&amp;$K208&amp;"*")),INDIRECT(U$2&amp;"!$B$1:$B$100")&amp;INDIRECT(U$2&amp;"!$E$1:$E$100")&amp;INDIRECT(U$2&amp;"!$G$1:$G$100")&amp;INDIRECT(U$2&amp;"!$F$1:$F$100"),0),MATCH($H208,INDIRECT(U$2&amp;"!$1:$1"),0)))),
"Not found")</f>
        <v>Not found</v>
      </c>
      <c r="V208" s="16" t="str">
        <f t="shared" ca="1" si="7"/>
        <v/>
      </c>
    </row>
    <row r="209" spans="1:22" ht="15" hidden="1" customHeight="1" x14ac:dyDescent="0.25">
      <c r="A209" s="10">
        <v>208</v>
      </c>
      <c r="B209" s="41" t="s">
        <v>639</v>
      </c>
      <c r="E209" s="10" t="s">
        <v>1171</v>
      </c>
      <c r="F209" s="10">
        <v>51</v>
      </c>
      <c r="G209" s="10" t="s">
        <v>1171</v>
      </c>
      <c r="H209" s="10">
        <v>51</v>
      </c>
      <c r="L209" s="10" t="s">
        <v>1221</v>
      </c>
      <c r="M209" s="10" t="s">
        <v>1221</v>
      </c>
      <c r="O209" s="10" t="s">
        <v>331</v>
      </c>
      <c r="U209" s="15" t="str">
        <f t="array" aca="1" ref="U209" ca="1">IFERROR(
IF(NOT(OR($G209="OBX",$G209="OBR")),INDEX(INDIRECT(U$2&amp;"!$A$1:$BJ$100"),MATCH("*"&amp;$G209&amp;"*",INDIRECT(U$2&amp;"!$B$1:$B$100"),0),MATCH($H209,INDIRECT(U$2&amp;"!$1:$1"),0)),
IF(OR($G209="OBX",$G209="OBR"),INDEX(INDIRECT(U$2&amp;"!$A$1:$BJ$100"),MATCH((("*"&amp;$G209&amp;"*")&amp;("*"&amp;$I209&amp;"*")&amp;("*"&amp;$J209&amp;"*")&amp;("*"&amp;$K209&amp;"*")),INDIRECT(U$2&amp;"!$B$1:$B$100")&amp;INDIRECT(U$2&amp;"!$E$1:$E$100")&amp;INDIRECT(U$2&amp;"!$G$1:$G$100")&amp;INDIRECT(U$2&amp;"!$F$1:$F$100"),0),MATCH($H209,INDIRECT(U$2&amp;"!$1:$1"),0)))),
"Not found")</f>
        <v>Not found</v>
      </c>
      <c r="V209" s="16" t="str">
        <f t="shared" ca="1" si="7"/>
        <v/>
      </c>
    </row>
    <row r="210" spans="1:22" ht="15" hidden="1" customHeight="1" x14ac:dyDescent="0.25">
      <c r="A210" s="10">
        <v>209</v>
      </c>
      <c r="B210" s="41" t="s">
        <v>639</v>
      </c>
      <c r="E210" s="10" t="s">
        <v>1171</v>
      </c>
      <c r="F210" s="10">
        <v>52</v>
      </c>
      <c r="G210" s="10" t="s">
        <v>1171</v>
      </c>
      <c r="H210" s="10">
        <v>52</v>
      </c>
      <c r="L210" s="10" t="s">
        <v>1222</v>
      </c>
      <c r="M210" s="10" t="s">
        <v>1222</v>
      </c>
      <c r="O210" s="10" t="s">
        <v>331</v>
      </c>
      <c r="U210" s="15" t="str">
        <f t="array" aca="1" ref="U210" ca="1">IFERROR(
IF(NOT(OR($G210="OBX",$G210="OBR")),INDEX(INDIRECT(U$2&amp;"!$A$1:$BJ$100"),MATCH("*"&amp;$G210&amp;"*",INDIRECT(U$2&amp;"!$B$1:$B$100"),0),MATCH($H210,INDIRECT(U$2&amp;"!$1:$1"),0)),
IF(OR($G210="OBX",$G210="OBR"),INDEX(INDIRECT(U$2&amp;"!$A$1:$BJ$100"),MATCH((("*"&amp;$G210&amp;"*")&amp;("*"&amp;$I210&amp;"*")&amp;("*"&amp;$J210&amp;"*")&amp;("*"&amp;$K210&amp;"*")),INDIRECT(U$2&amp;"!$B$1:$B$100")&amp;INDIRECT(U$2&amp;"!$E$1:$E$100")&amp;INDIRECT(U$2&amp;"!$G$1:$G$100")&amp;INDIRECT(U$2&amp;"!$F$1:$F$100"),0),MATCH($H210,INDIRECT(U$2&amp;"!$1:$1"),0)))),
"Not found")</f>
        <v>Not found</v>
      </c>
      <c r="V210" s="16" t="str">
        <f t="shared" ca="1" si="7"/>
        <v/>
      </c>
    </row>
    <row r="211" spans="1:22" ht="15" hidden="1" customHeight="1" x14ac:dyDescent="0.25">
      <c r="A211" s="10">
        <v>210</v>
      </c>
      <c r="B211" s="41" t="s">
        <v>639</v>
      </c>
      <c r="E211" s="10" t="s">
        <v>1171</v>
      </c>
      <c r="F211" s="10">
        <v>53</v>
      </c>
      <c r="G211" s="10" t="s">
        <v>1171</v>
      </c>
      <c r="H211" s="10">
        <v>53</v>
      </c>
      <c r="L211" s="10" t="s">
        <v>1120</v>
      </c>
      <c r="M211" s="10" t="s">
        <v>1120</v>
      </c>
      <c r="O211" s="10" t="s">
        <v>331</v>
      </c>
      <c r="U211" s="15" t="str">
        <f t="array" aca="1" ref="U211" ca="1">IFERROR(
IF(NOT(OR($G211="OBX",$G211="OBR")),INDEX(INDIRECT(U$2&amp;"!$A$1:$BJ$100"),MATCH("*"&amp;$G211&amp;"*",INDIRECT(U$2&amp;"!$B$1:$B$100"),0),MATCH($H211,INDIRECT(U$2&amp;"!$1:$1"),0)),
IF(OR($G211="OBX",$G211="OBR"),INDEX(INDIRECT(U$2&amp;"!$A$1:$BJ$100"),MATCH((("*"&amp;$G211&amp;"*")&amp;("*"&amp;$I211&amp;"*")&amp;("*"&amp;$J211&amp;"*")&amp;("*"&amp;$K211&amp;"*")),INDIRECT(U$2&amp;"!$B$1:$B$100")&amp;INDIRECT(U$2&amp;"!$E$1:$E$100")&amp;INDIRECT(U$2&amp;"!$G$1:$G$100")&amp;INDIRECT(U$2&amp;"!$F$1:$F$100"),0),MATCH($H211,INDIRECT(U$2&amp;"!$1:$1"),0)))),
"Not found")</f>
        <v>Not found</v>
      </c>
      <c r="V211" s="16" t="str">
        <f t="shared" ca="1" si="7"/>
        <v/>
      </c>
    </row>
    <row r="212" spans="1:22" ht="15" hidden="1" customHeight="1" x14ac:dyDescent="0.25">
      <c r="A212" s="10">
        <v>211</v>
      </c>
      <c r="B212" s="41" t="s">
        <v>639</v>
      </c>
      <c r="C212" s="12"/>
      <c r="D212" s="12"/>
      <c r="E212" s="12" t="s">
        <v>1223</v>
      </c>
      <c r="F212" s="12" t="s">
        <v>1223</v>
      </c>
      <c r="G212" s="12"/>
      <c r="H212" s="12"/>
      <c r="I212" s="12"/>
      <c r="J212" s="12"/>
      <c r="K212" s="12"/>
      <c r="L212" s="12"/>
      <c r="M212" s="12" t="s">
        <v>1223</v>
      </c>
      <c r="N212" s="12"/>
      <c r="O212" s="12"/>
      <c r="P212" s="12"/>
      <c r="Q212" s="12"/>
      <c r="R212" s="12"/>
      <c r="S212" s="12" t="s">
        <v>1223</v>
      </c>
      <c r="T212" s="12" t="s">
        <v>1223</v>
      </c>
      <c r="U212" s="12" t="s">
        <v>1223</v>
      </c>
      <c r="V212" s="12" t="s">
        <v>1223</v>
      </c>
    </row>
    <row r="213" spans="1:22" ht="15" hidden="1" customHeight="1" x14ac:dyDescent="0.25">
      <c r="A213" s="10">
        <v>212</v>
      </c>
      <c r="B213" s="41" t="s">
        <v>639</v>
      </c>
      <c r="E213" s="10" t="s">
        <v>1223</v>
      </c>
      <c r="F213" s="10">
        <v>1</v>
      </c>
      <c r="G213" s="10" t="s">
        <v>1223</v>
      </c>
      <c r="H213" s="10">
        <v>1</v>
      </c>
      <c r="L213" s="10" t="s">
        <v>1224</v>
      </c>
      <c r="M213" s="10" t="s">
        <v>1224</v>
      </c>
      <c r="N213" s="10" t="s">
        <v>1020</v>
      </c>
      <c r="O213" s="10" t="s">
        <v>328</v>
      </c>
      <c r="P213" s="10" t="s">
        <v>983</v>
      </c>
      <c r="U213" s="15" t="str">
        <f t="array" aca="1" ref="U213" ca="1">IFERROR(
IF(NOT(OR($G213="OBX",$G213="OBR")),INDEX(INDIRECT(U$2&amp;"!$A$1:$BJ$100"),MATCH("*"&amp;$G213&amp;"*",INDIRECT(U$2&amp;"!$B$1:$B$100"),0),MATCH($H213,INDIRECT(U$2&amp;"!$1:$1"),0)),
IF(OR($G213="OBX",$G213="OBR"),INDEX(INDIRECT(U$2&amp;"!$A$1:$BJ$100"),MATCH((("*"&amp;$G213&amp;"*")&amp;("*"&amp;$I213&amp;"*")&amp;("*"&amp;$J213&amp;"*")&amp;("*"&amp;$K213&amp;"*")),INDIRECT(U$2&amp;"!$B$1:$B$100")&amp;INDIRECT(U$2&amp;"!$E$1:$E$100")&amp;INDIRECT(U$2&amp;"!$G$1:$G$100")&amp;INDIRECT(U$2&amp;"!$F$1:$F$100"),0),MATCH($H213,INDIRECT(U$2&amp;"!$1:$1"),0)))),
"Not found")</f>
        <v>Not found</v>
      </c>
      <c r="V213" s="16" t="str">
        <f t="shared" ref="V213:V244" ca="1" si="8">IF(T213=U213,"Match","")</f>
        <v/>
      </c>
    </row>
    <row r="214" spans="1:22" ht="15" hidden="1" customHeight="1" x14ac:dyDescent="0.25">
      <c r="A214" s="10">
        <v>213</v>
      </c>
      <c r="B214" s="41" t="s">
        <v>639</v>
      </c>
      <c r="E214" s="10" t="s">
        <v>1223</v>
      </c>
      <c r="F214" s="10">
        <v>2</v>
      </c>
      <c r="G214" s="10" t="s">
        <v>1223</v>
      </c>
      <c r="H214" s="10">
        <v>2</v>
      </c>
      <c r="L214" s="10" t="s">
        <v>1225</v>
      </c>
      <c r="M214" s="10" t="s">
        <v>1225</v>
      </c>
      <c r="O214" s="10" t="s">
        <v>331</v>
      </c>
      <c r="U214" s="15" t="str">
        <f t="array" aca="1" ref="U214" ca="1">IFERROR(
IF(NOT(OR($G214="OBX",$G214="OBR")),INDEX(INDIRECT(U$2&amp;"!$A$1:$BJ$100"),MATCH("*"&amp;$G214&amp;"*",INDIRECT(U$2&amp;"!$B$1:$B$100"),0),MATCH($H214,INDIRECT(U$2&amp;"!$1:$1"),0)),
IF(OR($G214="OBX",$G214="OBR"),INDEX(INDIRECT(U$2&amp;"!$A$1:$BJ$100"),MATCH((("*"&amp;$G214&amp;"*")&amp;("*"&amp;$I214&amp;"*")&amp;("*"&amp;$J214&amp;"*")&amp;("*"&amp;$K214&amp;"*")),INDIRECT(U$2&amp;"!$B$1:$B$100")&amp;INDIRECT(U$2&amp;"!$E$1:$E$100")&amp;INDIRECT(U$2&amp;"!$G$1:$G$100")&amp;INDIRECT(U$2&amp;"!$F$1:$F$100"),0),MATCH($H214,INDIRECT(U$2&amp;"!$1:$1"),0)))),
"Not found")</f>
        <v>Not found</v>
      </c>
      <c r="V214" s="16" t="str">
        <f t="shared" ca="1" si="8"/>
        <v/>
      </c>
    </row>
    <row r="215" spans="1:22" ht="15" hidden="1" customHeight="1" x14ac:dyDescent="0.25">
      <c r="A215" s="10">
        <v>214</v>
      </c>
      <c r="B215" s="41" t="s">
        <v>639</v>
      </c>
      <c r="E215" s="10" t="s">
        <v>1223</v>
      </c>
      <c r="F215" s="10">
        <v>3</v>
      </c>
      <c r="G215" s="10" t="s">
        <v>1223</v>
      </c>
      <c r="H215" s="10">
        <v>3</v>
      </c>
      <c r="L215" s="10" t="s">
        <v>1226</v>
      </c>
      <c r="M215" s="10" t="s">
        <v>1226</v>
      </c>
      <c r="N215" s="10" t="s">
        <v>1110</v>
      </c>
      <c r="O215" s="10" t="s">
        <v>328</v>
      </c>
      <c r="P215" s="10" t="s">
        <v>983</v>
      </c>
      <c r="R215" s="10" t="s">
        <v>1227</v>
      </c>
      <c r="U215" s="15" t="str">
        <f t="array" aca="1" ref="U215" ca="1">IFERROR(
IF(NOT(OR($G215="OBX",$G215="OBR")),INDEX(INDIRECT(U$2&amp;"!$A$1:$BJ$100"),MATCH("*"&amp;$G215&amp;"*",INDIRECT(U$2&amp;"!$B$1:$B$100"),0),MATCH($H215,INDIRECT(U$2&amp;"!$1:$1"),0)),
IF(OR($G215="OBX",$G215="OBR"),INDEX(INDIRECT(U$2&amp;"!$A$1:$BJ$100"),MATCH((("*"&amp;$G215&amp;"*")&amp;("*"&amp;$I215&amp;"*")&amp;("*"&amp;$J215&amp;"*")&amp;("*"&amp;$K215&amp;"*")),INDIRECT(U$2&amp;"!$B$1:$B$100")&amp;INDIRECT(U$2&amp;"!$E$1:$E$100")&amp;INDIRECT(U$2&amp;"!$G$1:$G$100")&amp;INDIRECT(U$2&amp;"!$F$1:$F$100"),0),MATCH($H215,INDIRECT(U$2&amp;"!$1:$1"),0)))),
"Not found")</f>
        <v>Not found</v>
      </c>
      <c r="V215" s="16" t="str">
        <f t="shared" ca="1" si="8"/>
        <v/>
      </c>
    </row>
    <row r="216" spans="1:22" ht="15" hidden="1" customHeight="1" x14ac:dyDescent="0.25">
      <c r="A216" s="10">
        <v>215</v>
      </c>
      <c r="B216" s="41" t="s">
        <v>639</v>
      </c>
      <c r="E216" s="10" t="s">
        <v>1223</v>
      </c>
      <c r="F216" s="10">
        <v>4</v>
      </c>
      <c r="G216" s="10" t="s">
        <v>1223</v>
      </c>
      <c r="H216" s="10">
        <v>4</v>
      </c>
      <c r="L216" s="10" t="s">
        <v>1228</v>
      </c>
      <c r="M216" s="10" t="s">
        <v>1228</v>
      </c>
      <c r="O216" s="10" t="s">
        <v>331</v>
      </c>
      <c r="U216" s="15" t="str">
        <f t="array" aca="1" ref="U216" ca="1">IFERROR(
IF(NOT(OR($G216="OBX",$G216="OBR")),INDEX(INDIRECT(U$2&amp;"!$A$1:$BJ$100"),MATCH("*"&amp;$G216&amp;"*",INDIRECT(U$2&amp;"!$B$1:$B$100"),0),MATCH($H216,INDIRECT(U$2&amp;"!$1:$1"),0)),
IF(OR($G216="OBX",$G216="OBR"),INDEX(INDIRECT(U$2&amp;"!$A$1:$BJ$100"),MATCH((("*"&amp;$G216&amp;"*")&amp;("*"&amp;$I216&amp;"*")&amp;("*"&amp;$J216&amp;"*")&amp;("*"&amp;$K216&amp;"*")),INDIRECT(U$2&amp;"!$B$1:$B$100")&amp;INDIRECT(U$2&amp;"!$E$1:$E$100")&amp;INDIRECT(U$2&amp;"!$G$1:$G$100")&amp;INDIRECT(U$2&amp;"!$F$1:$F$100"),0),MATCH($H216,INDIRECT(U$2&amp;"!$1:$1"),0)))),
"Not found")</f>
        <v>Not found</v>
      </c>
      <c r="V216" s="16" t="str">
        <f t="shared" ca="1" si="8"/>
        <v/>
      </c>
    </row>
    <row r="217" spans="1:22" ht="15" hidden="1" customHeight="1" x14ac:dyDescent="0.25">
      <c r="A217" s="10">
        <v>216</v>
      </c>
      <c r="B217" s="41" t="s">
        <v>639</v>
      </c>
      <c r="E217" s="10" t="s">
        <v>1223</v>
      </c>
      <c r="F217" s="10">
        <v>5</v>
      </c>
      <c r="G217" s="10" t="s">
        <v>1223</v>
      </c>
      <c r="H217" s="10">
        <v>5</v>
      </c>
      <c r="L217" s="10" t="s">
        <v>1229</v>
      </c>
      <c r="M217" s="10" t="s">
        <v>1229</v>
      </c>
      <c r="N217" s="10" t="s">
        <v>1039</v>
      </c>
      <c r="O217" s="10" t="s">
        <v>328</v>
      </c>
      <c r="P217" s="10" t="s">
        <v>983</v>
      </c>
      <c r="U217" s="15" t="str">
        <f t="array" aca="1" ref="U217" ca="1">IFERROR(
IF(NOT(OR($G217="OBX",$G217="OBR")),INDEX(INDIRECT(U$2&amp;"!$A$1:$BJ$100"),MATCH("*"&amp;$G217&amp;"*",INDIRECT(U$2&amp;"!$B$1:$B$100"),0),MATCH($H217,INDIRECT(U$2&amp;"!$1:$1"),0)),
IF(OR($G217="OBX",$G217="OBR"),INDEX(INDIRECT(U$2&amp;"!$A$1:$BJ$100"),MATCH((("*"&amp;$G217&amp;"*")&amp;("*"&amp;$I217&amp;"*")&amp;("*"&amp;$J217&amp;"*")&amp;("*"&amp;$K217&amp;"*")),INDIRECT(U$2&amp;"!$B$1:$B$100")&amp;INDIRECT(U$2&amp;"!$E$1:$E$100")&amp;INDIRECT(U$2&amp;"!$G$1:$G$100")&amp;INDIRECT(U$2&amp;"!$F$1:$F$100"),0),MATCH($H217,INDIRECT(U$2&amp;"!$1:$1"),0)))),
"Not found")</f>
        <v>Not found</v>
      </c>
      <c r="V217" s="16" t="str">
        <f t="shared" ca="1" si="8"/>
        <v/>
      </c>
    </row>
    <row r="218" spans="1:22" ht="15" hidden="1" customHeight="1" x14ac:dyDescent="0.25">
      <c r="A218" s="10">
        <v>217</v>
      </c>
      <c r="B218" s="41" t="s">
        <v>639</v>
      </c>
      <c r="E218" s="10" t="s">
        <v>1223</v>
      </c>
      <c r="F218" s="10">
        <v>6</v>
      </c>
      <c r="G218" s="10" t="s">
        <v>1223</v>
      </c>
      <c r="H218" s="10">
        <v>6</v>
      </c>
      <c r="L218" s="10" t="s">
        <v>1230</v>
      </c>
      <c r="M218" s="10" t="s">
        <v>1230</v>
      </c>
      <c r="O218" s="10" t="s">
        <v>331</v>
      </c>
      <c r="U218" s="15" t="str">
        <f t="array" aca="1" ref="U218" ca="1">IFERROR(
IF(NOT(OR($G218="OBX",$G218="OBR")),INDEX(INDIRECT(U$2&amp;"!$A$1:$BJ$100"),MATCH("*"&amp;$G218&amp;"*",INDIRECT(U$2&amp;"!$B$1:$B$100"),0),MATCH($H218,INDIRECT(U$2&amp;"!$1:$1"),0)),
IF(OR($G218="OBX",$G218="OBR"),INDEX(INDIRECT(U$2&amp;"!$A$1:$BJ$100"),MATCH((("*"&amp;$G218&amp;"*")&amp;("*"&amp;$I218&amp;"*")&amp;("*"&amp;$J218&amp;"*")&amp;("*"&amp;$K218&amp;"*")),INDIRECT(U$2&amp;"!$B$1:$B$100")&amp;INDIRECT(U$2&amp;"!$E$1:$E$100")&amp;INDIRECT(U$2&amp;"!$G$1:$G$100")&amp;INDIRECT(U$2&amp;"!$F$1:$F$100"),0),MATCH($H218,INDIRECT(U$2&amp;"!$1:$1"),0)))),
"Not found")</f>
        <v>Not found</v>
      </c>
      <c r="V218" s="16" t="str">
        <f t="shared" ca="1" si="8"/>
        <v/>
      </c>
    </row>
    <row r="219" spans="1:22" ht="15" hidden="1" customHeight="1" x14ac:dyDescent="0.25">
      <c r="A219" s="10">
        <v>218</v>
      </c>
      <c r="B219" s="41" t="s">
        <v>639</v>
      </c>
      <c r="E219" s="10" t="s">
        <v>1223</v>
      </c>
      <c r="F219" s="10">
        <v>7</v>
      </c>
      <c r="G219" s="10" t="s">
        <v>1223</v>
      </c>
      <c r="H219" s="10">
        <v>7</v>
      </c>
      <c r="L219" s="10" t="s">
        <v>1231</v>
      </c>
      <c r="M219" s="10" t="s">
        <v>1231</v>
      </c>
      <c r="O219" s="10" t="s">
        <v>331</v>
      </c>
      <c r="U219" s="15" t="str">
        <f t="array" aca="1" ref="U219" ca="1">IFERROR(
IF(NOT(OR($G219="OBX",$G219="OBR")),INDEX(INDIRECT(U$2&amp;"!$A$1:$BJ$100"),MATCH("*"&amp;$G219&amp;"*",INDIRECT(U$2&amp;"!$B$1:$B$100"),0),MATCH($H219,INDIRECT(U$2&amp;"!$1:$1"),0)),
IF(OR($G219="OBX",$G219="OBR"),INDEX(INDIRECT(U$2&amp;"!$A$1:$BJ$100"),MATCH((("*"&amp;$G219&amp;"*")&amp;("*"&amp;$I219&amp;"*")&amp;("*"&amp;$J219&amp;"*")&amp;("*"&amp;$K219&amp;"*")),INDIRECT(U$2&amp;"!$B$1:$B$100")&amp;INDIRECT(U$2&amp;"!$E$1:$E$100")&amp;INDIRECT(U$2&amp;"!$G$1:$G$100")&amp;INDIRECT(U$2&amp;"!$F$1:$F$100"),0),MATCH($H219,INDIRECT(U$2&amp;"!$1:$1"),0)))),
"Not found")</f>
        <v>Not found</v>
      </c>
      <c r="V219" s="16" t="str">
        <f t="shared" ca="1" si="8"/>
        <v/>
      </c>
    </row>
    <row r="220" spans="1:22" ht="15" hidden="1" customHeight="1" x14ac:dyDescent="0.25">
      <c r="A220" s="10">
        <v>219</v>
      </c>
      <c r="B220" s="41" t="s">
        <v>639</v>
      </c>
      <c r="E220" s="10" t="s">
        <v>1223</v>
      </c>
      <c r="F220" s="10">
        <v>8</v>
      </c>
      <c r="G220" s="10" t="s">
        <v>1223</v>
      </c>
      <c r="H220" s="10">
        <v>8</v>
      </c>
      <c r="L220" s="10" t="s">
        <v>1232</v>
      </c>
      <c r="M220" s="10" t="s">
        <v>1232</v>
      </c>
      <c r="O220" s="10" t="s">
        <v>331</v>
      </c>
      <c r="U220" s="15" t="str">
        <f t="array" aca="1" ref="U220" ca="1">IFERROR(
IF(NOT(OR($G220="OBX",$G220="OBR")),INDEX(INDIRECT(U$2&amp;"!$A$1:$BJ$100"),MATCH("*"&amp;$G220&amp;"*",INDIRECT(U$2&amp;"!$B$1:$B$100"),0),MATCH($H220,INDIRECT(U$2&amp;"!$1:$1"),0)),
IF(OR($G220="OBX",$G220="OBR"),INDEX(INDIRECT(U$2&amp;"!$A$1:$BJ$100"),MATCH((("*"&amp;$G220&amp;"*")&amp;("*"&amp;$I220&amp;"*")&amp;("*"&amp;$J220&amp;"*")&amp;("*"&amp;$K220&amp;"*")),INDIRECT(U$2&amp;"!$B$1:$B$100")&amp;INDIRECT(U$2&amp;"!$E$1:$E$100")&amp;INDIRECT(U$2&amp;"!$G$1:$G$100")&amp;INDIRECT(U$2&amp;"!$F$1:$F$100"),0),MATCH($H220,INDIRECT(U$2&amp;"!$1:$1"),0)))),
"Not found")</f>
        <v>Not found</v>
      </c>
      <c r="V220" s="16" t="str">
        <f t="shared" ca="1" si="8"/>
        <v/>
      </c>
    </row>
    <row r="221" spans="1:22" ht="15" hidden="1" customHeight="1" x14ac:dyDescent="0.25">
      <c r="A221" s="10">
        <v>220</v>
      </c>
      <c r="B221" s="41" t="s">
        <v>639</v>
      </c>
      <c r="E221" s="10" t="s">
        <v>1223</v>
      </c>
      <c r="F221" s="10">
        <v>9</v>
      </c>
      <c r="G221" s="10" t="s">
        <v>1223</v>
      </c>
      <c r="H221" s="10">
        <v>9</v>
      </c>
      <c r="L221" s="10" t="s">
        <v>1233</v>
      </c>
      <c r="M221" s="10" t="s">
        <v>1233</v>
      </c>
      <c r="O221" s="10" t="s">
        <v>331</v>
      </c>
      <c r="U221" s="15" t="str">
        <f t="array" aca="1" ref="U221" ca="1">IFERROR(
IF(NOT(OR($G221="OBX",$G221="OBR")),INDEX(INDIRECT(U$2&amp;"!$A$1:$BJ$100"),MATCH("*"&amp;$G221&amp;"*",INDIRECT(U$2&amp;"!$B$1:$B$100"),0),MATCH($H221,INDIRECT(U$2&amp;"!$1:$1"),0)),
IF(OR($G221="OBX",$G221="OBR"),INDEX(INDIRECT(U$2&amp;"!$A$1:$BJ$100"),MATCH((("*"&amp;$G221&amp;"*")&amp;("*"&amp;$I221&amp;"*")&amp;("*"&amp;$J221&amp;"*")&amp;("*"&amp;$K221&amp;"*")),INDIRECT(U$2&amp;"!$B$1:$B$100")&amp;INDIRECT(U$2&amp;"!$E$1:$E$100")&amp;INDIRECT(U$2&amp;"!$G$1:$G$100")&amp;INDIRECT(U$2&amp;"!$F$1:$F$100"),0),MATCH($H221,INDIRECT(U$2&amp;"!$1:$1"),0)))),
"Not found")</f>
        <v>Not found</v>
      </c>
      <c r="V221" s="16" t="str">
        <f t="shared" ca="1" si="8"/>
        <v/>
      </c>
    </row>
    <row r="222" spans="1:22" ht="15" hidden="1" customHeight="1" x14ac:dyDescent="0.25">
      <c r="A222" s="10">
        <v>221</v>
      </c>
      <c r="B222" s="41" t="s">
        <v>639</v>
      </c>
      <c r="E222" s="10" t="s">
        <v>1223</v>
      </c>
      <c r="F222" s="10">
        <v>10</v>
      </c>
      <c r="G222" s="10" t="s">
        <v>1223</v>
      </c>
      <c r="H222" s="10">
        <v>10</v>
      </c>
      <c r="L222" s="10" t="s">
        <v>1234</v>
      </c>
      <c r="M222" s="10" t="s">
        <v>1234</v>
      </c>
      <c r="O222" s="10" t="s">
        <v>331</v>
      </c>
      <c r="U222" s="15" t="str">
        <f t="array" aca="1" ref="U222" ca="1">IFERROR(
IF(NOT(OR($G222="OBX",$G222="OBR")),INDEX(INDIRECT(U$2&amp;"!$A$1:$BJ$100"),MATCH("*"&amp;$G222&amp;"*",INDIRECT(U$2&amp;"!$B$1:$B$100"),0),MATCH($H222,INDIRECT(U$2&amp;"!$1:$1"),0)),
IF(OR($G222="OBX",$G222="OBR"),INDEX(INDIRECT(U$2&amp;"!$A$1:$BJ$100"),MATCH((("*"&amp;$G222&amp;"*")&amp;("*"&amp;$I222&amp;"*")&amp;("*"&amp;$J222&amp;"*")&amp;("*"&amp;$K222&amp;"*")),INDIRECT(U$2&amp;"!$B$1:$B$100")&amp;INDIRECT(U$2&amp;"!$E$1:$E$100")&amp;INDIRECT(U$2&amp;"!$G$1:$G$100")&amp;INDIRECT(U$2&amp;"!$F$1:$F$100"),0),MATCH($H222,INDIRECT(U$2&amp;"!$1:$1"),0)))),
"Not found")</f>
        <v>Not found</v>
      </c>
      <c r="V222" s="16" t="str">
        <f t="shared" ca="1" si="8"/>
        <v/>
      </c>
    </row>
    <row r="223" spans="1:22" ht="15" hidden="1" customHeight="1" x14ac:dyDescent="0.25">
      <c r="A223" s="10">
        <v>222</v>
      </c>
      <c r="B223" s="41" t="s">
        <v>639</v>
      </c>
      <c r="E223" s="10" t="s">
        <v>1223</v>
      </c>
      <c r="F223" s="10">
        <v>11</v>
      </c>
      <c r="G223" s="10" t="s">
        <v>1223</v>
      </c>
      <c r="H223" s="10">
        <v>11</v>
      </c>
      <c r="L223" s="10" t="s">
        <v>419</v>
      </c>
      <c r="M223" s="10" t="s">
        <v>419</v>
      </c>
      <c r="N223" s="10" t="s">
        <v>1017</v>
      </c>
      <c r="O223" s="10" t="s">
        <v>328</v>
      </c>
      <c r="P223" s="10" t="s">
        <v>983</v>
      </c>
      <c r="Q223" s="10" t="s">
        <v>420</v>
      </c>
      <c r="S223" s="18"/>
      <c r="T223" s="17" t="str">
        <f t="array" ref="T223">IFERROR(INDEX(Mappings!$L:$L,MATCH(S223&amp;$L223,Mappings!$J:$J&amp;Mappings!$D:$D,0)),"")</f>
        <v/>
      </c>
      <c r="U223" s="15" t="str">
        <f t="array" aca="1" ref="U223" ca="1">IFERROR(
IF(NOT(OR($G223="OBX",$G223="OBR")),INDEX(INDIRECT(U$2&amp;"!$A$1:$BJ$100"),MATCH("*"&amp;$G223&amp;"*",INDIRECT(U$2&amp;"!$B$1:$B$100"),0),MATCH($H223,INDIRECT(U$2&amp;"!$1:$1"),0)),
IF(OR($G223="OBX",$G223="OBR"),INDEX(INDIRECT(U$2&amp;"!$A$1:$BJ$100"),MATCH((("*"&amp;$G223&amp;"*")&amp;("*"&amp;$I223&amp;"*")&amp;("*"&amp;$J223&amp;"*")&amp;("*"&amp;$K223&amp;"*")),INDIRECT(U$2&amp;"!$B$1:$B$100")&amp;INDIRECT(U$2&amp;"!$E$1:$E$100")&amp;INDIRECT(U$2&amp;"!$G$1:$G$100")&amp;INDIRECT(U$2&amp;"!$F$1:$F$100"),0),MATCH($H223,INDIRECT(U$2&amp;"!$1:$1"),0)))),
"Not found")</f>
        <v>Not found</v>
      </c>
      <c r="V223" s="16" t="str">
        <f t="shared" ca="1" si="8"/>
        <v/>
      </c>
    </row>
    <row r="224" spans="1:22" ht="15" hidden="1" customHeight="1" x14ac:dyDescent="0.25">
      <c r="A224" s="10">
        <v>223</v>
      </c>
      <c r="B224" s="41" t="s">
        <v>639</v>
      </c>
      <c r="E224" s="10" t="s">
        <v>1223</v>
      </c>
      <c r="F224" s="10">
        <v>12</v>
      </c>
      <c r="G224" s="10" t="s">
        <v>1223</v>
      </c>
      <c r="H224" s="10">
        <v>12</v>
      </c>
      <c r="L224" s="10" t="s">
        <v>1235</v>
      </c>
      <c r="M224" s="10" t="s">
        <v>1235</v>
      </c>
      <c r="O224" s="10" t="s">
        <v>331</v>
      </c>
      <c r="U224" s="15" t="str">
        <f t="array" aca="1" ref="U224" ca="1">IFERROR(
IF(NOT(OR($G224="OBX",$G224="OBR")),INDEX(INDIRECT(U$2&amp;"!$A$1:$BJ$100"),MATCH("*"&amp;$G224&amp;"*",INDIRECT(U$2&amp;"!$B$1:$B$100"),0),MATCH($H224,INDIRECT(U$2&amp;"!$1:$1"),0)),
IF(OR($G224="OBX",$G224="OBR"),INDEX(INDIRECT(U$2&amp;"!$A$1:$BJ$100"),MATCH((("*"&amp;$G224&amp;"*")&amp;("*"&amp;$I224&amp;"*")&amp;("*"&amp;$J224&amp;"*")&amp;("*"&amp;$K224&amp;"*")),INDIRECT(U$2&amp;"!$B$1:$B$100")&amp;INDIRECT(U$2&amp;"!$E$1:$E$100")&amp;INDIRECT(U$2&amp;"!$G$1:$G$100")&amp;INDIRECT(U$2&amp;"!$F$1:$F$100"),0),MATCH($H224,INDIRECT(U$2&amp;"!$1:$1"),0)))),
"Not found")</f>
        <v>Not found</v>
      </c>
      <c r="V224" s="16" t="str">
        <f t="shared" ca="1" si="8"/>
        <v/>
      </c>
    </row>
    <row r="225" spans="1:22" ht="15" hidden="1" customHeight="1" x14ac:dyDescent="0.25">
      <c r="A225" s="10">
        <v>224</v>
      </c>
      <c r="B225" s="41" t="s">
        <v>639</v>
      </c>
      <c r="E225" s="10" t="s">
        <v>1223</v>
      </c>
      <c r="F225" s="10">
        <v>13</v>
      </c>
      <c r="G225" s="10" t="s">
        <v>1223</v>
      </c>
      <c r="H225" s="10">
        <v>13</v>
      </c>
      <c r="L225" s="10" t="s">
        <v>1236</v>
      </c>
      <c r="M225" s="10" t="s">
        <v>1236</v>
      </c>
      <c r="O225" s="10" t="s">
        <v>331</v>
      </c>
      <c r="U225" s="15" t="str">
        <f t="array" aca="1" ref="U225" ca="1">IFERROR(
IF(NOT(OR($G225="OBX",$G225="OBR")),INDEX(INDIRECT(U$2&amp;"!$A$1:$BJ$100"),MATCH("*"&amp;$G225&amp;"*",INDIRECT(U$2&amp;"!$B$1:$B$100"),0),MATCH($H225,INDIRECT(U$2&amp;"!$1:$1"),0)),
IF(OR($G225="OBX",$G225="OBR"),INDEX(INDIRECT(U$2&amp;"!$A$1:$BJ$100"),MATCH((("*"&amp;$G225&amp;"*")&amp;("*"&amp;$I225&amp;"*")&amp;("*"&amp;$J225&amp;"*")&amp;("*"&amp;$K225&amp;"*")),INDIRECT(U$2&amp;"!$B$1:$B$100")&amp;INDIRECT(U$2&amp;"!$E$1:$E$100")&amp;INDIRECT(U$2&amp;"!$G$1:$G$100")&amp;INDIRECT(U$2&amp;"!$F$1:$F$100"),0),MATCH($H225,INDIRECT(U$2&amp;"!$1:$1"),0)))),
"Not found")</f>
        <v>Not found</v>
      </c>
      <c r="V225" s="16" t="str">
        <f t="shared" ca="1" si="8"/>
        <v/>
      </c>
    </row>
    <row r="226" spans="1:22" ht="15" hidden="1" customHeight="1" x14ac:dyDescent="0.25">
      <c r="A226" s="10">
        <v>225</v>
      </c>
      <c r="B226" s="41" t="s">
        <v>639</v>
      </c>
      <c r="E226" s="10" t="s">
        <v>1223</v>
      </c>
      <c r="F226" s="10">
        <v>14</v>
      </c>
      <c r="G226" s="10" t="s">
        <v>1223</v>
      </c>
      <c r="H226" s="10">
        <v>14</v>
      </c>
      <c r="L226" s="10" t="s">
        <v>1237</v>
      </c>
      <c r="M226" s="10" t="s">
        <v>1237</v>
      </c>
      <c r="O226" s="10" t="s">
        <v>331</v>
      </c>
      <c r="U226" s="15" t="str">
        <f t="array" aca="1" ref="U226" ca="1">IFERROR(
IF(NOT(OR($G226="OBX",$G226="OBR")),INDEX(INDIRECT(U$2&amp;"!$A$1:$BJ$100"),MATCH("*"&amp;$G226&amp;"*",INDIRECT(U$2&amp;"!$B$1:$B$100"),0),MATCH($H226,INDIRECT(U$2&amp;"!$1:$1"),0)),
IF(OR($G226="OBX",$G226="OBR"),INDEX(INDIRECT(U$2&amp;"!$A$1:$BJ$100"),MATCH((("*"&amp;$G226&amp;"*")&amp;("*"&amp;$I226&amp;"*")&amp;("*"&amp;$J226&amp;"*")&amp;("*"&amp;$K226&amp;"*")),INDIRECT(U$2&amp;"!$B$1:$B$100")&amp;INDIRECT(U$2&amp;"!$E$1:$E$100")&amp;INDIRECT(U$2&amp;"!$G$1:$G$100")&amp;INDIRECT(U$2&amp;"!$F$1:$F$100"),0),MATCH($H226,INDIRECT(U$2&amp;"!$1:$1"),0)))),
"Not found")</f>
        <v>Not found</v>
      </c>
      <c r="V226" s="16" t="str">
        <f t="shared" ca="1" si="8"/>
        <v/>
      </c>
    </row>
    <row r="227" spans="1:22" ht="15" hidden="1" customHeight="1" x14ac:dyDescent="0.25">
      <c r="A227" s="10">
        <v>226</v>
      </c>
      <c r="B227" s="41" t="s">
        <v>639</v>
      </c>
      <c r="E227" s="10" t="s">
        <v>1223</v>
      </c>
      <c r="F227" s="10">
        <v>15</v>
      </c>
      <c r="G227" s="10" t="s">
        <v>1223</v>
      </c>
      <c r="H227" s="10">
        <v>15</v>
      </c>
      <c r="L227" s="10" t="s">
        <v>1238</v>
      </c>
      <c r="M227" s="10" t="s">
        <v>1238</v>
      </c>
      <c r="O227" s="10" t="s">
        <v>331</v>
      </c>
      <c r="U227" s="15" t="str">
        <f t="array" aca="1" ref="U227" ca="1">IFERROR(
IF(NOT(OR($G227="OBX",$G227="OBR")),INDEX(INDIRECT(U$2&amp;"!$A$1:$BJ$100"),MATCH("*"&amp;$G227&amp;"*",INDIRECT(U$2&amp;"!$B$1:$B$100"),0),MATCH($H227,INDIRECT(U$2&amp;"!$1:$1"),0)),
IF(OR($G227="OBX",$G227="OBR"),INDEX(INDIRECT(U$2&amp;"!$A$1:$BJ$100"),MATCH((("*"&amp;$G227&amp;"*")&amp;("*"&amp;$I227&amp;"*")&amp;("*"&amp;$J227&amp;"*")&amp;("*"&amp;$K227&amp;"*")),INDIRECT(U$2&amp;"!$B$1:$B$100")&amp;INDIRECT(U$2&amp;"!$E$1:$E$100")&amp;INDIRECT(U$2&amp;"!$G$1:$G$100")&amp;INDIRECT(U$2&amp;"!$F$1:$F$100"),0),MATCH($H227,INDIRECT(U$2&amp;"!$1:$1"),0)))),
"Not found")</f>
        <v>Not found</v>
      </c>
      <c r="V227" s="16" t="str">
        <f t="shared" ca="1" si="8"/>
        <v/>
      </c>
    </row>
    <row r="228" spans="1:22" ht="15" hidden="1" customHeight="1" x14ac:dyDescent="0.25">
      <c r="A228" s="10">
        <v>227</v>
      </c>
      <c r="B228" s="41" t="s">
        <v>639</v>
      </c>
      <c r="E228" s="10" t="s">
        <v>1223</v>
      </c>
      <c r="F228" s="10">
        <v>16</v>
      </c>
      <c r="G228" s="10" t="s">
        <v>1223</v>
      </c>
      <c r="H228" s="10">
        <v>16</v>
      </c>
      <c r="L228" s="10" t="s">
        <v>1239</v>
      </c>
      <c r="M228" s="10" t="s">
        <v>1239</v>
      </c>
      <c r="O228" s="10" t="s">
        <v>331</v>
      </c>
      <c r="U228" s="15" t="str">
        <f t="array" aca="1" ref="U228" ca="1">IFERROR(
IF(NOT(OR($G228="OBX",$G228="OBR")),INDEX(INDIRECT(U$2&amp;"!$A$1:$BJ$100"),MATCH("*"&amp;$G228&amp;"*",INDIRECT(U$2&amp;"!$B$1:$B$100"),0),MATCH($H228,INDIRECT(U$2&amp;"!$1:$1"),0)),
IF(OR($G228="OBX",$G228="OBR"),INDEX(INDIRECT(U$2&amp;"!$A$1:$BJ$100"),MATCH((("*"&amp;$G228&amp;"*")&amp;("*"&amp;$I228&amp;"*")&amp;("*"&amp;$J228&amp;"*")&amp;("*"&amp;$K228&amp;"*")),INDIRECT(U$2&amp;"!$B$1:$B$100")&amp;INDIRECT(U$2&amp;"!$E$1:$E$100")&amp;INDIRECT(U$2&amp;"!$G$1:$G$100")&amp;INDIRECT(U$2&amp;"!$F$1:$F$100"),0),MATCH($H228,INDIRECT(U$2&amp;"!$1:$1"),0)))),
"Not found")</f>
        <v>Not found</v>
      </c>
      <c r="V228" s="16" t="str">
        <f t="shared" ca="1" si="8"/>
        <v/>
      </c>
    </row>
    <row r="229" spans="1:22" ht="15" hidden="1" customHeight="1" x14ac:dyDescent="0.25">
      <c r="A229" s="10">
        <v>228</v>
      </c>
      <c r="B229" s="41" t="s">
        <v>639</v>
      </c>
      <c r="E229" s="10" t="s">
        <v>1223</v>
      </c>
      <c r="F229" s="10">
        <v>17</v>
      </c>
      <c r="G229" s="10" t="s">
        <v>1223</v>
      </c>
      <c r="H229" s="10">
        <v>17</v>
      </c>
      <c r="L229" s="10" t="s">
        <v>1240</v>
      </c>
      <c r="M229" s="10" t="s">
        <v>1240</v>
      </c>
      <c r="O229" s="10" t="s">
        <v>331</v>
      </c>
      <c r="U229" s="15" t="str">
        <f t="array" aca="1" ref="U229" ca="1">IFERROR(
IF(NOT(OR($G229="OBX",$G229="OBR")),INDEX(INDIRECT(U$2&amp;"!$A$1:$BJ$100"),MATCH("*"&amp;$G229&amp;"*",INDIRECT(U$2&amp;"!$B$1:$B$100"),0),MATCH($H229,INDIRECT(U$2&amp;"!$1:$1"),0)),
IF(OR($G229="OBX",$G229="OBR"),INDEX(INDIRECT(U$2&amp;"!$A$1:$BJ$100"),MATCH((("*"&amp;$G229&amp;"*")&amp;("*"&amp;$I229&amp;"*")&amp;("*"&amp;$J229&amp;"*")&amp;("*"&amp;$K229&amp;"*")),INDIRECT(U$2&amp;"!$B$1:$B$100")&amp;INDIRECT(U$2&amp;"!$E$1:$E$100")&amp;INDIRECT(U$2&amp;"!$G$1:$G$100")&amp;INDIRECT(U$2&amp;"!$F$1:$F$100"),0),MATCH($H229,INDIRECT(U$2&amp;"!$1:$1"),0)))),
"Not found")</f>
        <v>Not found</v>
      </c>
      <c r="V229" s="16" t="str">
        <f t="shared" ca="1" si="8"/>
        <v/>
      </c>
    </row>
    <row r="230" spans="1:22" ht="15" hidden="1" customHeight="1" x14ac:dyDescent="0.25">
      <c r="A230" s="10">
        <v>229</v>
      </c>
      <c r="B230" s="41" t="s">
        <v>639</v>
      </c>
      <c r="E230" s="10" t="s">
        <v>1223</v>
      </c>
      <c r="F230" s="10">
        <v>18</v>
      </c>
      <c r="G230" s="10" t="s">
        <v>1223</v>
      </c>
      <c r="H230" s="10">
        <v>18</v>
      </c>
      <c r="L230" s="10" t="s">
        <v>1241</v>
      </c>
      <c r="M230" s="10" t="s">
        <v>1241</v>
      </c>
      <c r="O230" s="10" t="s">
        <v>331</v>
      </c>
      <c r="U230" s="15" t="str">
        <f t="array" aca="1" ref="U230" ca="1">IFERROR(
IF(NOT(OR($G230="OBX",$G230="OBR")),INDEX(INDIRECT(U$2&amp;"!$A$1:$BJ$100"),MATCH("*"&amp;$G230&amp;"*",INDIRECT(U$2&amp;"!$B$1:$B$100"),0),MATCH($H230,INDIRECT(U$2&amp;"!$1:$1"),0)),
IF(OR($G230="OBX",$G230="OBR"),INDEX(INDIRECT(U$2&amp;"!$A$1:$BJ$100"),MATCH((("*"&amp;$G230&amp;"*")&amp;("*"&amp;$I230&amp;"*")&amp;("*"&amp;$J230&amp;"*")&amp;("*"&amp;$K230&amp;"*")),INDIRECT(U$2&amp;"!$B$1:$B$100")&amp;INDIRECT(U$2&amp;"!$E$1:$E$100")&amp;INDIRECT(U$2&amp;"!$G$1:$G$100")&amp;INDIRECT(U$2&amp;"!$F$1:$F$100"),0),MATCH($H230,INDIRECT(U$2&amp;"!$1:$1"),0)))),
"Not found")</f>
        <v>Not found</v>
      </c>
      <c r="V230" s="16" t="str">
        <f t="shared" ca="1" si="8"/>
        <v/>
      </c>
    </row>
    <row r="231" spans="1:22" ht="15" hidden="1" customHeight="1" x14ac:dyDescent="0.25">
      <c r="A231" s="10">
        <v>230</v>
      </c>
      <c r="B231" s="41" t="s">
        <v>639</v>
      </c>
      <c r="E231" s="10" t="s">
        <v>1223</v>
      </c>
      <c r="F231" s="10">
        <v>19</v>
      </c>
      <c r="G231" s="10" t="s">
        <v>1223</v>
      </c>
      <c r="H231" s="10">
        <v>19</v>
      </c>
      <c r="L231" s="10" t="s">
        <v>1242</v>
      </c>
      <c r="M231" s="10" t="s">
        <v>1242</v>
      </c>
      <c r="O231" s="10" t="s">
        <v>331</v>
      </c>
      <c r="U231" s="15" t="str">
        <f t="array" aca="1" ref="U231" ca="1">IFERROR(
IF(NOT(OR($G231="OBX",$G231="OBR")),INDEX(INDIRECT(U$2&amp;"!$A$1:$BJ$100"),MATCH("*"&amp;$G231&amp;"*",INDIRECT(U$2&amp;"!$B$1:$B$100"),0),MATCH($H231,INDIRECT(U$2&amp;"!$1:$1"),0)),
IF(OR($G231="OBX",$G231="OBR"),INDEX(INDIRECT(U$2&amp;"!$A$1:$BJ$100"),MATCH((("*"&amp;$G231&amp;"*")&amp;("*"&amp;$I231&amp;"*")&amp;("*"&amp;$J231&amp;"*")&amp;("*"&amp;$K231&amp;"*")),INDIRECT(U$2&amp;"!$B$1:$B$100")&amp;INDIRECT(U$2&amp;"!$E$1:$E$100")&amp;INDIRECT(U$2&amp;"!$G$1:$G$100")&amp;INDIRECT(U$2&amp;"!$F$1:$F$100"),0),MATCH($H231,INDIRECT(U$2&amp;"!$1:$1"),0)))),
"Not found")</f>
        <v>Not found</v>
      </c>
      <c r="V231" s="16" t="str">
        <f t="shared" ca="1" si="8"/>
        <v/>
      </c>
    </row>
    <row r="232" spans="1:22" ht="15" hidden="1" customHeight="1" x14ac:dyDescent="0.25">
      <c r="A232" s="10">
        <v>231</v>
      </c>
      <c r="B232" s="41" t="s">
        <v>639</v>
      </c>
      <c r="E232" s="10" t="s">
        <v>1223</v>
      </c>
      <c r="F232" s="10">
        <v>20</v>
      </c>
      <c r="G232" s="10" t="s">
        <v>1223</v>
      </c>
      <c r="H232" s="10">
        <v>20</v>
      </c>
      <c r="L232" s="10" t="s">
        <v>1243</v>
      </c>
      <c r="M232" s="10" t="s">
        <v>1243</v>
      </c>
      <c r="O232" s="10" t="s">
        <v>331</v>
      </c>
      <c r="U232" s="15" t="str">
        <f t="array" aca="1" ref="U232" ca="1">IFERROR(
IF(NOT(OR($G232="OBX",$G232="OBR")),INDEX(INDIRECT(U$2&amp;"!$A$1:$BJ$100"),MATCH("*"&amp;$G232&amp;"*",INDIRECT(U$2&amp;"!$B$1:$B$100"),0),MATCH($H232,INDIRECT(U$2&amp;"!$1:$1"),0)),
IF(OR($G232="OBX",$G232="OBR"),INDEX(INDIRECT(U$2&amp;"!$A$1:$BJ$100"),MATCH((("*"&amp;$G232&amp;"*")&amp;("*"&amp;$I232&amp;"*")&amp;("*"&amp;$J232&amp;"*")&amp;("*"&amp;$K232&amp;"*")),INDIRECT(U$2&amp;"!$B$1:$B$100")&amp;INDIRECT(U$2&amp;"!$E$1:$E$100")&amp;INDIRECT(U$2&amp;"!$G$1:$G$100")&amp;INDIRECT(U$2&amp;"!$F$1:$F$100"),0),MATCH($H232,INDIRECT(U$2&amp;"!$1:$1"),0)))),
"Not found")</f>
        <v>Not found</v>
      </c>
      <c r="V232" s="16" t="str">
        <f t="shared" ca="1" si="8"/>
        <v/>
      </c>
    </row>
    <row r="233" spans="1:22" ht="15" hidden="1" customHeight="1" x14ac:dyDescent="0.25">
      <c r="A233" s="10">
        <v>232</v>
      </c>
      <c r="B233" s="41" t="s">
        <v>639</v>
      </c>
      <c r="E233" s="10" t="s">
        <v>1223</v>
      </c>
      <c r="F233" s="10">
        <v>21</v>
      </c>
      <c r="G233" s="10" t="s">
        <v>1223</v>
      </c>
      <c r="H233" s="10">
        <v>21</v>
      </c>
      <c r="L233" s="10" t="s">
        <v>1244</v>
      </c>
      <c r="M233" s="10" t="s">
        <v>1244</v>
      </c>
      <c r="N233" s="10" t="s">
        <v>986</v>
      </c>
      <c r="O233" s="10" t="s">
        <v>328</v>
      </c>
      <c r="P233" s="10" t="s">
        <v>983</v>
      </c>
      <c r="R233" s="10" t="s">
        <v>1245</v>
      </c>
      <c r="U233" s="15" t="str">
        <f t="array" aca="1" ref="U233" ca="1">IFERROR(
IF(NOT(OR($G233="OBX",$G233="OBR")),INDEX(INDIRECT(U$2&amp;"!$A$1:$BJ$100"),MATCH("*"&amp;$G233&amp;"*",INDIRECT(U$2&amp;"!$B$1:$B$100"),0),MATCH($H233,INDIRECT(U$2&amp;"!$1:$1"),0)),
IF(OR($G233="OBX",$G233="OBR"),INDEX(INDIRECT(U$2&amp;"!$A$1:$BJ$100"),MATCH((("*"&amp;$G233&amp;"*")&amp;("*"&amp;$I233&amp;"*")&amp;("*"&amp;$J233&amp;"*")&amp;("*"&amp;$K233&amp;"*")),INDIRECT(U$2&amp;"!$B$1:$B$100")&amp;INDIRECT(U$2&amp;"!$E$1:$E$100")&amp;INDIRECT(U$2&amp;"!$G$1:$G$100")&amp;INDIRECT(U$2&amp;"!$F$1:$F$100"),0),MATCH($H233,INDIRECT(U$2&amp;"!$1:$1"),0)))),
"Not found")</f>
        <v>Not found</v>
      </c>
      <c r="V233" s="16" t="str">
        <f t="shared" ca="1" si="8"/>
        <v/>
      </c>
    </row>
    <row r="234" spans="1:22" ht="15" hidden="1" customHeight="1" x14ac:dyDescent="0.25">
      <c r="A234" s="10">
        <v>233</v>
      </c>
      <c r="B234" s="41" t="s">
        <v>639</v>
      </c>
      <c r="E234" s="10" t="s">
        <v>1223</v>
      </c>
      <c r="F234" s="10">
        <v>22</v>
      </c>
      <c r="G234" s="10" t="s">
        <v>1223</v>
      </c>
      <c r="H234" s="10">
        <v>22</v>
      </c>
      <c r="L234" s="10" t="s">
        <v>1246</v>
      </c>
      <c r="M234" s="10" t="s">
        <v>1246</v>
      </c>
      <c r="O234" s="10" t="s">
        <v>331</v>
      </c>
      <c r="U234" s="15" t="str">
        <f t="array" aca="1" ref="U234" ca="1">IFERROR(
IF(NOT(OR($G234="OBX",$G234="OBR")),INDEX(INDIRECT(U$2&amp;"!$A$1:$BJ$100"),MATCH("*"&amp;$G234&amp;"*",INDIRECT(U$2&amp;"!$B$1:$B$100"),0),MATCH($H234,INDIRECT(U$2&amp;"!$1:$1"),0)),
IF(OR($G234="OBX",$G234="OBR"),INDEX(INDIRECT(U$2&amp;"!$A$1:$BJ$100"),MATCH((("*"&amp;$G234&amp;"*")&amp;("*"&amp;$I234&amp;"*")&amp;("*"&amp;$J234&amp;"*")&amp;("*"&amp;$K234&amp;"*")),INDIRECT(U$2&amp;"!$B$1:$B$100")&amp;INDIRECT(U$2&amp;"!$E$1:$E$100")&amp;INDIRECT(U$2&amp;"!$G$1:$G$100")&amp;INDIRECT(U$2&amp;"!$F$1:$F$100"),0),MATCH($H234,INDIRECT(U$2&amp;"!$1:$1"),0)))),
"Not found")</f>
        <v>Not found</v>
      </c>
      <c r="V234" s="16" t="str">
        <f t="shared" ca="1" si="8"/>
        <v/>
      </c>
    </row>
    <row r="235" spans="1:22" ht="15" hidden="1" customHeight="1" x14ac:dyDescent="0.25">
      <c r="A235" s="10">
        <v>234</v>
      </c>
      <c r="B235" s="41" t="s">
        <v>639</v>
      </c>
      <c r="E235" s="10" t="s">
        <v>1223</v>
      </c>
      <c r="F235" s="10">
        <v>23</v>
      </c>
      <c r="G235" s="10" t="s">
        <v>1223</v>
      </c>
      <c r="H235" s="10">
        <v>23</v>
      </c>
      <c r="L235" s="10" t="s">
        <v>1247</v>
      </c>
      <c r="M235" s="10" t="s">
        <v>1247</v>
      </c>
      <c r="O235" s="10" t="s">
        <v>331</v>
      </c>
      <c r="U235" s="15" t="str">
        <f t="array" aca="1" ref="U235" ca="1">IFERROR(
IF(NOT(OR($G235="OBX",$G235="OBR")),INDEX(INDIRECT(U$2&amp;"!$A$1:$BJ$100"),MATCH("*"&amp;$G235&amp;"*",INDIRECT(U$2&amp;"!$B$1:$B$100"),0),MATCH($H235,INDIRECT(U$2&amp;"!$1:$1"),0)),
IF(OR($G235="OBX",$G235="OBR"),INDEX(INDIRECT(U$2&amp;"!$A$1:$BJ$100"),MATCH((("*"&amp;$G235&amp;"*")&amp;("*"&amp;$I235&amp;"*")&amp;("*"&amp;$J235&amp;"*")&amp;("*"&amp;$K235&amp;"*")),INDIRECT(U$2&amp;"!$B$1:$B$100")&amp;INDIRECT(U$2&amp;"!$E$1:$E$100")&amp;INDIRECT(U$2&amp;"!$G$1:$G$100")&amp;INDIRECT(U$2&amp;"!$F$1:$F$100"),0),MATCH($H235,INDIRECT(U$2&amp;"!$1:$1"),0)))),
"Not found")</f>
        <v>Not found</v>
      </c>
      <c r="V235" s="16" t="str">
        <f t="shared" ca="1" si="8"/>
        <v/>
      </c>
    </row>
    <row r="236" spans="1:22" ht="15" hidden="1" customHeight="1" x14ac:dyDescent="0.25">
      <c r="A236" s="10">
        <v>235</v>
      </c>
      <c r="B236" s="41" t="s">
        <v>639</v>
      </c>
      <c r="E236" s="10" t="s">
        <v>1223</v>
      </c>
      <c r="F236" s="10">
        <v>24</v>
      </c>
      <c r="G236" s="10" t="s">
        <v>1223</v>
      </c>
      <c r="H236" s="10">
        <v>24</v>
      </c>
      <c r="L236" s="10" t="s">
        <v>1248</v>
      </c>
      <c r="M236" s="10" t="s">
        <v>1248</v>
      </c>
      <c r="O236" s="10" t="s">
        <v>331</v>
      </c>
      <c r="U236" s="15" t="str">
        <f t="array" aca="1" ref="U236" ca="1">IFERROR(
IF(NOT(OR($G236="OBX",$G236="OBR")),INDEX(INDIRECT(U$2&amp;"!$A$1:$BJ$100"),MATCH("*"&amp;$G236&amp;"*",INDIRECT(U$2&amp;"!$B$1:$B$100"),0),MATCH($H236,INDIRECT(U$2&amp;"!$1:$1"),0)),
IF(OR($G236="OBX",$G236="OBR"),INDEX(INDIRECT(U$2&amp;"!$A$1:$BJ$100"),MATCH((("*"&amp;$G236&amp;"*")&amp;("*"&amp;$I236&amp;"*")&amp;("*"&amp;$J236&amp;"*")&amp;("*"&amp;$K236&amp;"*")),INDIRECT(U$2&amp;"!$B$1:$B$100")&amp;INDIRECT(U$2&amp;"!$E$1:$E$100")&amp;INDIRECT(U$2&amp;"!$G$1:$G$100")&amp;INDIRECT(U$2&amp;"!$F$1:$F$100"),0),MATCH($H236,INDIRECT(U$2&amp;"!$1:$1"),0)))),
"Not found")</f>
        <v>Not found</v>
      </c>
      <c r="V236" s="16" t="str">
        <f t="shared" ca="1" si="8"/>
        <v/>
      </c>
    </row>
    <row r="237" spans="1:22" ht="15" hidden="1" customHeight="1" x14ac:dyDescent="0.25">
      <c r="A237" s="10">
        <v>236</v>
      </c>
      <c r="B237" s="41" t="s">
        <v>639</v>
      </c>
      <c r="E237" s="10" t="s">
        <v>1223</v>
      </c>
      <c r="F237" s="10">
        <v>25</v>
      </c>
      <c r="G237" s="10" t="s">
        <v>1223</v>
      </c>
      <c r="H237" s="10">
        <v>25</v>
      </c>
      <c r="L237" s="10" t="s">
        <v>1249</v>
      </c>
      <c r="M237" s="10" t="s">
        <v>1249</v>
      </c>
      <c r="O237" s="10" t="s">
        <v>331</v>
      </c>
      <c r="U237" s="15" t="str">
        <f t="array" aca="1" ref="U237" ca="1">IFERROR(
IF(NOT(OR($G237="OBX",$G237="OBR")),INDEX(INDIRECT(U$2&amp;"!$A$1:$BJ$100"),MATCH("*"&amp;$G237&amp;"*",INDIRECT(U$2&amp;"!$B$1:$B$100"),0),MATCH($H237,INDIRECT(U$2&amp;"!$1:$1"),0)),
IF(OR($G237="OBX",$G237="OBR"),INDEX(INDIRECT(U$2&amp;"!$A$1:$BJ$100"),MATCH((("*"&amp;$G237&amp;"*")&amp;("*"&amp;$I237&amp;"*")&amp;("*"&amp;$J237&amp;"*")&amp;("*"&amp;$K237&amp;"*")),INDIRECT(U$2&amp;"!$B$1:$B$100")&amp;INDIRECT(U$2&amp;"!$E$1:$E$100")&amp;INDIRECT(U$2&amp;"!$G$1:$G$100")&amp;INDIRECT(U$2&amp;"!$F$1:$F$100"),0),MATCH($H237,INDIRECT(U$2&amp;"!$1:$1"),0)))),
"Not found")</f>
        <v>Not found</v>
      </c>
      <c r="V237" s="16" t="str">
        <f t="shared" ca="1" si="8"/>
        <v/>
      </c>
    </row>
    <row r="238" spans="1:22" ht="15" hidden="1" customHeight="1" x14ac:dyDescent="0.25">
      <c r="A238" s="10">
        <v>237</v>
      </c>
      <c r="B238" s="41" t="s">
        <v>639</v>
      </c>
      <c r="E238" s="10" t="s">
        <v>1223</v>
      </c>
      <c r="F238" s="10">
        <v>26</v>
      </c>
      <c r="G238" s="10" t="s">
        <v>1223</v>
      </c>
      <c r="H238" s="10">
        <v>26</v>
      </c>
      <c r="L238" s="10" t="s">
        <v>1250</v>
      </c>
      <c r="M238" s="10" t="s">
        <v>1250</v>
      </c>
      <c r="O238" s="10" t="s">
        <v>331</v>
      </c>
      <c r="U238" s="15" t="str">
        <f t="array" aca="1" ref="U238" ca="1">IFERROR(
IF(NOT(OR($G238="OBX",$G238="OBR")),INDEX(INDIRECT(U$2&amp;"!$A$1:$BJ$100"),MATCH("*"&amp;$G238&amp;"*",INDIRECT(U$2&amp;"!$B$1:$B$100"),0),MATCH($H238,INDIRECT(U$2&amp;"!$1:$1"),0)),
IF(OR($G238="OBX",$G238="OBR"),INDEX(INDIRECT(U$2&amp;"!$A$1:$BJ$100"),MATCH((("*"&amp;$G238&amp;"*")&amp;("*"&amp;$I238&amp;"*")&amp;("*"&amp;$J238&amp;"*")&amp;("*"&amp;$K238&amp;"*")),INDIRECT(U$2&amp;"!$B$1:$B$100")&amp;INDIRECT(U$2&amp;"!$E$1:$E$100")&amp;INDIRECT(U$2&amp;"!$G$1:$G$100")&amp;INDIRECT(U$2&amp;"!$F$1:$F$100"),0),MATCH($H238,INDIRECT(U$2&amp;"!$1:$1"),0)))),
"Not found")</f>
        <v>Not found</v>
      </c>
      <c r="V238" s="16" t="str">
        <f t="shared" ca="1" si="8"/>
        <v/>
      </c>
    </row>
    <row r="239" spans="1:22" ht="15" hidden="1" customHeight="1" x14ac:dyDescent="0.25">
      <c r="A239" s="10">
        <v>238</v>
      </c>
      <c r="B239" s="41" t="s">
        <v>639</v>
      </c>
      <c r="E239" s="10" t="s">
        <v>1223</v>
      </c>
      <c r="F239" s="10">
        <v>27</v>
      </c>
      <c r="G239" s="10" t="s">
        <v>1223</v>
      </c>
      <c r="H239" s="10">
        <v>27</v>
      </c>
      <c r="L239" s="10" t="s">
        <v>1251</v>
      </c>
      <c r="M239" s="10" t="s">
        <v>1251</v>
      </c>
      <c r="O239" s="10" t="s">
        <v>331</v>
      </c>
      <c r="U239" s="15" t="str">
        <f t="array" aca="1" ref="U239" ca="1">IFERROR(
IF(NOT(OR($G239="OBX",$G239="OBR")),INDEX(INDIRECT(U$2&amp;"!$A$1:$BJ$100"),MATCH("*"&amp;$G239&amp;"*",INDIRECT(U$2&amp;"!$B$1:$B$100"),0),MATCH($H239,INDIRECT(U$2&amp;"!$1:$1"),0)),
IF(OR($G239="OBX",$G239="OBR"),INDEX(INDIRECT(U$2&amp;"!$A$1:$BJ$100"),MATCH((("*"&amp;$G239&amp;"*")&amp;("*"&amp;$I239&amp;"*")&amp;("*"&amp;$J239&amp;"*")&amp;("*"&amp;$K239&amp;"*")),INDIRECT(U$2&amp;"!$B$1:$B$100")&amp;INDIRECT(U$2&amp;"!$E$1:$E$100")&amp;INDIRECT(U$2&amp;"!$G$1:$G$100")&amp;INDIRECT(U$2&amp;"!$F$1:$F$100"),0),MATCH($H239,INDIRECT(U$2&amp;"!$1:$1"),0)))),
"Not found")</f>
        <v>Not found</v>
      </c>
      <c r="V239" s="16" t="str">
        <f t="shared" ca="1" si="8"/>
        <v/>
      </c>
    </row>
    <row r="240" spans="1:22" ht="15" hidden="1" customHeight="1" x14ac:dyDescent="0.25">
      <c r="A240" s="10">
        <v>239</v>
      </c>
      <c r="B240" s="41" t="s">
        <v>639</v>
      </c>
      <c r="E240" s="10" t="s">
        <v>1223</v>
      </c>
      <c r="F240" s="10">
        <v>28</v>
      </c>
      <c r="G240" s="10" t="s">
        <v>1223</v>
      </c>
      <c r="H240" s="10">
        <v>28</v>
      </c>
      <c r="L240" s="10" t="s">
        <v>1252</v>
      </c>
      <c r="M240" s="10" t="s">
        <v>1252</v>
      </c>
      <c r="O240" s="10" t="s">
        <v>331</v>
      </c>
      <c r="U240" s="15" t="str">
        <f t="array" aca="1" ref="U240" ca="1">IFERROR(
IF(NOT(OR($G240="OBX",$G240="OBR")),INDEX(INDIRECT(U$2&amp;"!$A$1:$BJ$100"),MATCH("*"&amp;$G240&amp;"*",INDIRECT(U$2&amp;"!$B$1:$B$100"),0),MATCH($H240,INDIRECT(U$2&amp;"!$1:$1"),0)),
IF(OR($G240="OBX",$G240="OBR"),INDEX(INDIRECT(U$2&amp;"!$A$1:$BJ$100"),MATCH((("*"&amp;$G240&amp;"*")&amp;("*"&amp;$I240&amp;"*")&amp;("*"&amp;$J240&amp;"*")&amp;("*"&amp;$K240&amp;"*")),INDIRECT(U$2&amp;"!$B$1:$B$100")&amp;INDIRECT(U$2&amp;"!$E$1:$E$100")&amp;INDIRECT(U$2&amp;"!$G$1:$G$100")&amp;INDIRECT(U$2&amp;"!$F$1:$F$100"),0),MATCH($H240,INDIRECT(U$2&amp;"!$1:$1"),0)))),
"Not found")</f>
        <v>Not found</v>
      </c>
      <c r="V240" s="16" t="str">
        <f t="shared" ca="1" si="8"/>
        <v/>
      </c>
    </row>
    <row r="241" spans="1:22" ht="15" hidden="1" customHeight="1" x14ac:dyDescent="0.25">
      <c r="A241" s="10">
        <v>240</v>
      </c>
      <c r="B241" s="41" t="s">
        <v>639</v>
      </c>
      <c r="E241" s="10" t="s">
        <v>1223</v>
      </c>
      <c r="F241" s="10">
        <v>29</v>
      </c>
      <c r="G241" s="10" t="s">
        <v>1223</v>
      </c>
      <c r="H241" s="10">
        <v>29</v>
      </c>
      <c r="L241" s="10" t="s">
        <v>1253</v>
      </c>
      <c r="M241" s="10" t="s">
        <v>1253</v>
      </c>
      <c r="O241" s="10" t="s">
        <v>331</v>
      </c>
      <c r="U241" s="15" t="str">
        <f t="array" aca="1" ref="U241" ca="1">IFERROR(
IF(NOT(OR($G241="OBX",$G241="OBR")),INDEX(INDIRECT(U$2&amp;"!$A$1:$BJ$100"),MATCH("*"&amp;$G241&amp;"*",INDIRECT(U$2&amp;"!$B$1:$B$100"),0),MATCH($H241,INDIRECT(U$2&amp;"!$1:$1"),0)),
IF(OR($G241="OBX",$G241="OBR"),INDEX(INDIRECT(U$2&amp;"!$A$1:$BJ$100"),MATCH((("*"&amp;$G241&amp;"*")&amp;("*"&amp;$I241&amp;"*")&amp;("*"&amp;$J241&amp;"*")&amp;("*"&amp;$K241&amp;"*")),INDIRECT(U$2&amp;"!$B$1:$B$100")&amp;INDIRECT(U$2&amp;"!$E$1:$E$100")&amp;INDIRECT(U$2&amp;"!$G$1:$G$100")&amp;INDIRECT(U$2&amp;"!$F$1:$F$100"),0),MATCH($H241,INDIRECT(U$2&amp;"!$1:$1"),0)))),
"Not found")</f>
        <v>Not found</v>
      </c>
      <c r="V241" s="16" t="str">
        <f t="shared" ca="1" si="8"/>
        <v/>
      </c>
    </row>
    <row r="242" spans="1:22" ht="15" hidden="1" customHeight="1" x14ac:dyDescent="0.25">
      <c r="A242" s="10">
        <v>241</v>
      </c>
      <c r="B242" s="41" t="s">
        <v>639</v>
      </c>
      <c r="E242" s="10" t="s">
        <v>1223</v>
      </c>
      <c r="F242" s="10">
        <v>30</v>
      </c>
      <c r="G242" s="10" t="s">
        <v>1223</v>
      </c>
      <c r="H242" s="10">
        <v>30</v>
      </c>
      <c r="L242" s="10" t="s">
        <v>1254</v>
      </c>
      <c r="M242" s="10" t="s">
        <v>1254</v>
      </c>
      <c r="O242" s="10" t="s">
        <v>331</v>
      </c>
      <c r="U242" s="15" t="str">
        <f t="array" aca="1" ref="U242" ca="1">IFERROR(
IF(NOT(OR($G242="OBX",$G242="OBR")),INDEX(INDIRECT(U$2&amp;"!$A$1:$BJ$100"),MATCH("*"&amp;$G242&amp;"*",INDIRECT(U$2&amp;"!$B$1:$B$100"),0),MATCH($H242,INDIRECT(U$2&amp;"!$1:$1"),0)),
IF(OR($G242="OBX",$G242="OBR"),INDEX(INDIRECT(U$2&amp;"!$A$1:$BJ$100"),MATCH((("*"&amp;$G242&amp;"*")&amp;("*"&amp;$I242&amp;"*")&amp;("*"&amp;$J242&amp;"*")&amp;("*"&amp;$K242&amp;"*")),INDIRECT(U$2&amp;"!$B$1:$B$100")&amp;INDIRECT(U$2&amp;"!$E$1:$E$100")&amp;INDIRECT(U$2&amp;"!$G$1:$G$100")&amp;INDIRECT(U$2&amp;"!$F$1:$F$100"),0),MATCH($H242,INDIRECT(U$2&amp;"!$1:$1"),0)))),
"Not found")</f>
        <v>Not found</v>
      </c>
      <c r="V242" s="16" t="str">
        <f t="shared" ca="1" si="8"/>
        <v/>
      </c>
    </row>
    <row r="243" spans="1:22" ht="15" hidden="1" customHeight="1" x14ac:dyDescent="0.25">
      <c r="A243" s="10">
        <v>242</v>
      </c>
      <c r="B243" s="41" t="s">
        <v>639</v>
      </c>
      <c r="E243" s="10" t="s">
        <v>1223</v>
      </c>
      <c r="F243" s="10">
        <v>31</v>
      </c>
      <c r="G243" s="10" t="s">
        <v>1223</v>
      </c>
      <c r="H243" s="10">
        <v>31</v>
      </c>
      <c r="L243" s="10" t="s">
        <v>1255</v>
      </c>
      <c r="M243" s="10" t="s">
        <v>1255</v>
      </c>
      <c r="O243" s="10" t="s">
        <v>331</v>
      </c>
      <c r="U243" s="15" t="str">
        <f t="array" aca="1" ref="U243" ca="1">IFERROR(
IF(NOT(OR($G243="OBX",$G243="OBR")),INDEX(INDIRECT(U$2&amp;"!$A$1:$BJ$100"),MATCH("*"&amp;$G243&amp;"*",INDIRECT(U$2&amp;"!$B$1:$B$100"),0),MATCH($H243,INDIRECT(U$2&amp;"!$1:$1"),0)),
IF(OR($G243="OBX",$G243="OBR"),INDEX(INDIRECT(U$2&amp;"!$A$1:$BJ$100"),MATCH((("*"&amp;$G243&amp;"*")&amp;("*"&amp;$I243&amp;"*")&amp;("*"&amp;$J243&amp;"*")&amp;("*"&amp;$K243&amp;"*")),INDIRECT(U$2&amp;"!$B$1:$B$100")&amp;INDIRECT(U$2&amp;"!$E$1:$E$100")&amp;INDIRECT(U$2&amp;"!$G$1:$G$100")&amp;INDIRECT(U$2&amp;"!$F$1:$F$100"),0),MATCH($H243,INDIRECT(U$2&amp;"!$1:$1"),0)))),
"Not found")</f>
        <v>Not found</v>
      </c>
      <c r="V243" s="16" t="str">
        <f t="shared" ca="1" si="8"/>
        <v/>
      </c>
    </row>
    <row r="244" spans="1:22" ht="15" hidden="1" customHeight="1" x14ac:dyDescent="0.25">
      <c r="A244" s="10">
        <v>243</v>
      </c>
      <c r="B244" s="41" t="s">
        <v>639</v>
      </c>
      <c r="E244" s="10" t="s">
        <v>1223</v>
      </c>
      <c r="F244" s="10">
        <v>32</v>
      </c>
      <c r="G244" s="10" t="s">
        <v>1223</v>
      </c>
      <c r="H244" s="10">
        <v>32</v>
      </c>
      <c r="L244" s="10" t="s">
        <v>1256</v>
      </c>
      <c r="M244" s="10" t="s">
        <v>1256</v>
      </c>
      <c r="O244" s="10" t="s">
        <v>331</v>
      </c>
      <c r="U244" s="15" t="str">
        <f t="array" aca="1" ref="U244" ca="1">IFERROR(
IF(NOT(OR($G244="OBX",$G244="OBR")),INDEX(INDIRECT(U$2&amp;"!$A$1:$BJ$100"),MATCH("*"&amp;$G244&amp;"*",INDIRECT(U$2&amp;"!$B$1:$B$100"),0),MATCH($H244,INDIRECT(U$2&amp;"!$1:$1"),0)),
IF(OR($G244="OBX",$G244="OBR"),INDEX(INDIRECT(U$2&amp;"!$A$1:$BJ$100"),MATCH((("*"&amp;$G244&amp;"*")&amp;("*"&amp;$I244&amp;"*")&amp;("*"&amp;$J244&amp;"*")&amp;("*"&amp;$K244&amp;"*")),INDIRECT(U$2&amp;"!$B$1:$B$100")&amp;INDIRECT(U$2&amp;"!$E$1:$E$100")&amp;INDIRECT(U$2&amp;"!$G$1:$G$100")&amp;INDIRECT(U$2&amp;"!$F$1:$F$100"),0),MATCH($H244,INDIRECT(U$2&amp;"!$1:$1"),0)))),
"Not found")</f>
        <v>Not found</v>
      </c>
      <c r="V244" s="16" t="str">
        <f t="shared" ca="1" si="8"/>
        <v/>
      </c>
    </row>
    <row r="245" spans="1:22" ht="15" hidden="1" customHeight="1" x14ac:dyDescent="0.25">
      <c r="A245" s="10">
        <v>244</v>
      </c>
      <c r="B245" s="41" t="s">
        <v>639</v>
      </c>
      <c r="E245" s="10" t="s">
        <v>1223</v>
      </c>
      <c r="F245" s="10">
        <v>33</v>
      </c>
      <c r="G245" s="10" t="s">
        <v>1223</v>
      </c>
      <c r="H245" s="10">
        <v>33</v>
      </c>
      <c r="L245" s="10" t="s">
        <v>1101</v>
      </c>
      <c r="M245" s="10" t="s">
        <v>1101</v>
      </c>
      <c r="O245" s="10" t="s">
        <v>331</v>
      </c>
      <c r="U245" s="15" t="str">
        <f t="array" aca="1" ref="U245" ca="1">IFERROR(
IF(NOT(OR($G245="OBX",$G245="OBR")),INDEX(INDIRECT(U$2&amp;"!$A$1:$BJ$100"),MATCH("*"&amp;$G245&amp;"*",INDIRECT(U$2&amp;"!$B$1:$B$100"),0),MATCH($H245,INDIRECT(U$2&amp;"!$1:$1"),0)),
IF(OR($G245="OBX",$G245="OBR"),INDEX(INDIRECT(U$2&amp;"!$A$1:$BJ$100"),MATCH((("*"&amp;$G245&amp;"*")&amp;("*"&amp;$I245&amp;"*")&amp;("*"&amp;$J245&amp;"*")&amp;("*"&amp;$K245&amp;"*")),INDIRECT(U$2&amp;"!$B$1:$B$100")&amp;INDIRECT(U$2&amp;"!$E$1:$E$100")&amp;INDIRECT(U$2&amp;"!$G$1:$G$100")&amp;INDIRECT(U$2&amp;"!$F$1:$F$100"),0),MATCH($H245,INDIRECT(U$2&amp;"!$1:$1"),0)))),
"Not found")</f>
        <v>Not found</v>
      </c>
      <c r="V245" s="16" t="str">
        <f t="shared" ref="V245:V269" ca="1" si="9">IF(T245=U245,"Match","")</f>
        <v/>
      </c>
    </row>
    <row r="246" spans="1:22" ht="15" hidden="1" customHeight="1" x14ac:dyDescent="0.25">
      <c r="A246" s="10">
        <v>245</v>
      </c>
      <c r="B246" s="41" t="s">
        <v>639</v>
      </c>
      <c r="E246" s="10" t="s">
        <v>1223</v>
      </c>
      <c r="F246" s="10">
        <v>34</v>
      </c>
      <c r="G246" s="10" t="s">
        <v>1223</v>
      </c>
      <c r="H246" s="10">
        <v>34</v>
      </c>
      <c r="L246" s="10" t="s">
        <v>1102</v>
      </c>
      <c r="M246" s="10" t="s">
        <v>1102</v>
      </c>
      <c r="O246" s="10" t="s">
        <v>331</v>
      </c>
      <c r="U246" s="15" t="str">
        <f t="array" aca="1" ref="U246" ca="1">IFERROR(
IF(NOT(OR($G246="OBX",$G246="OBR")),INDEX(INDIRECT(U$2&amp;"!$A$1:$BJ$100"),MATCH("*"&amp;$G246&amp;"*",INDIRECT(U$2&amp;"!$B$1:$B$100"),0),MATCH($H246,INDIRECT(U$2&amp;"!$1:$1"),0)),
IF(OR($G246="OBX",$G246="OBR"),INDEX(INDIRECT(U$2&amp;"!$A$1:$BJ$100"),MATCH((("*"&amp;$G246&amp;"*")&amp;("*"&amp;$I246&amp;"*")&amp;("*"&amp;$J246&amp;"*")&amp;("*"&amp;$K246&amp;"*")),INDIRECT(U$2&amp;"!$B$1:$B$100")&amp;INDIRECT(U$2&amp;"!$E$1:$E$100")&amp;INDIRECT(U$2&amp;"!$G$1:$G$100")&amp;INDIRECT(U$2&amp;"!$F$1:$F$100"),0),MATCH($H246,INDIRECT(U$2&amp;"!$1:$1"),0)))),
"Not found")</f>
        <v>Not found</v>
      </c>
      <c r="V246" s="16" t="str">
        <f t="shared" ca="1" si="9"/>
        <v/>
      </c>
    </row>
    <row r="247" spans="1:22" ht="15" hidden="1" customHeight="1" x14ac:dyDescent="0.25">
      <c r="A247" s="10">
        <v>246</v>
      </c>
      <c r="B247" s="41" t="s">
        <v>639</v>
      </c>
      <c r="E247" s="10" t="s">
        <v>1223</v>
      </c>
      <c r="F247" s="10">
        <v>35</v>
      </c>
      <c r="G247" s="10" t="s">
        <v>1223</v>
      </c>
      <c r="H247" s="10">
        <v>35</v>
      </c>
      <c r="L247" s="10" t="s">
        <v>1061</v>
      </c>
      <c r="M247" s="10" t="s">
        <v>1061</v>
      </c>
      <c r="O247" s="10" t="s">
        <v>331</v>
      </c>
      <c r="U247" s="15" t="str">
        <f t="array" aca="1" ref="U247" ca="1">IFERROR(
IF(NOT(OR($G247="OBX",$G247="OBR")),INDEX(INDIRECT(U$2&amp;"!$A$1:$BJ$100"),MATCH("*"&amp;$G247&amp;"*",INDIRECT(U$2&amp;"!$B$1:$B$100"),0),MATCH($H247,INDIRECT(U$2&amp;"!$1:$1"),0)),
IF(OR($G247="OBX",$G247="OBR"),INDEX(INDIRECT(U$2&amp;"!$A$1:$BJ$100"),MATCH((("*"&amp;$G247&amp;"*")&amp;("*"&amp;$I247&amp;"*")&amp;("*"&amp;$J247&amp;"*")&amp;("*"&amp;$K247&amp;"*")),INDIRECT(U$2&amp;"!$B$1:$B$100")&amp;INDIRECT(U$2&amp;"!$E$1:$E$100")&amp;INDIRECT(U$2&amp;"!$G$1:$G$100")&amp;INDIRECT(U$2&amp;"!$F$1:$F$100"),0),MATCH($H247,INDIRECT(U$2&amp;"!$1:$1"),0)))),
"Not found")</f>
        <v>Not found</v>
      </c>
      <c r="V247" s="16" t="str">
        <f t="shared" ca="1" si="9"/>
        <v/>
      </c>
    </row>
    <row r="248" spans="1:22" ht="15" hidden="1" customHeight="1" x14ac:dyDescent="0.25">
      <c r="A248" s="10">
        <v>247</v>
      </c>
      <c r="B248" s="41" t="s">
        <v>639</v>
      </c>
      <c r="E248" s="10" t="s">
        <v>1223</v>
      </c>
      <c r="F248" s="10">
        <v>36</v>
      </c>
      <c r="G248" s="10" t="s">
        <v>1223</v>
      </c>
      <c r="H248" s="10">
        <v>36</v>
      </c>
      <c r="L248" s="10" t="s">
        <v>1048</v>
      </c>
      <c r="M248" s="10" t="s">
        <v>1048</v>
      </c>
      <c r="O248" s="10" t="s">
        <v>331</v>
      </c>
      <c r="U248" s="15" t="str">
        <f t="array" aca="1" ref="U248" ca="1">IFERROR(
IF(NOT(OR($G248="OBX",$G248="OBR")),INDEX(INDIRECT(U$2&amp;"!$A$1:$BJ$100"),MATCH("*"&amp;$G248&amp;"*",INDIRECT(U$2&amp;"!$B$1:$B$100"),0),MATCH($H248,INDIRECT(U$2&amp;"!$1:$1"),0)),
IF(OR($G248="OBX",$G248="OBR"),INDEX(INDIRECT(U$2&amp;"!$A$1:$BJ$100"),MATCH((("*"&amp;$G248&amp;"*")&amp;("*"&amp;$I248&amp;"*")&amp;("*"&amp;$J248&amp;"*")&amp;("*"&amp;$K248&amp;"*")),INDIRECT(U$2&amp;"!$B$1:$B$100")&amp;INDIRECT(U$2&amp;"!$E$1:$E$100")&amp;INDIRECT(U$2&amp;"!$G$1:$G$100")&amp;INDIRECT(U$2&amp;"!$F$1:$F$100"),0),MATCH($H248,INDIRECT(U$2&amp;"!$1:$1"),0)))),
"Not found")</f>
        <v>Not found</v>
      </c>
      <c r="V248" s="16" t="str">
        <f t="shared" ca="1" si="9"/>
        <v/>
      </c>
    </row>
    <row r="249" spans="1:22" ht="15" hidden="1" customHeight="1" x14ac:dyDescent="0.25">
      <c r="A249" s="10">
        <v>248</v>
      </c>
      <c r="B249" s="41" t="s">
        <v>639</v>
      </c>
      <c r="E249" s="10" t="s">
        <v>1223</v>
      </c>
      <c r="F249" s="10">
        <v>37</v>
      </c>
      <c r="G249" s="10" t="s">
        <v>1223</v>
      </c>
      <c r="H249" s="10">
        <v>37</v>
      </c>
      <c r="L249" s="10" t="s">
        <v>1103</v>
      </c>
      <c r="M249" s="10" t="s">
        <v>1103</v>
      </c>
      <c r="O249" s="10" t="s">
        <v>331</v>
      </c>
      <c r="U249" s="15" t="str">
        <f t="array" aca="1" ref="U249" ca="1">IFERROR(
IF(NOT(OR($G249="OBX",$G249="OBR")),INDEX(INDIRECT(U$2&amp;"!$A$1:$BJ$100"),MATCH("*"&amp;$G249&amp;"*",INDIRECT(U$2&amp;"!$B$1:$B$100"),0),MATCH($H249,INDIRECT(U$2&amp;"!$1:$1"),0)),
IF(OR($G249="OBX",$G249="OBR"),INDEX(INDIRECT(U$2&amp;"!$A$1:$BJ$100"),MATCH((("*"&amp;$G249&amp;"*")&amp;("*"&amp;$I249&amp;"*")&amp;("*"&amp;$J249&amp;"*")&amp;("*"&amp;$K249&amp;"*")),INDIRECT(U$2&amp;"!$B$1:$B$100")&amp;INDIRECT(U$2&amp;"!$E$1:$E$100")&amp;INDIRECT(U$2&amp;"!$G$1:$G$100")&amp;INDIRECT(U$2&amp;"!$F$1:$F$100"),0),MATCH($H249,INDIRECT(U$2&amp;"!$1:$1"),0)))),
"Not found")</f>
        <v>Not found</v>
      </c>
      <c r="V249" s="16" t="str">
        <f t="shared" ca="1" si="9"/>
        <v/>
      </c>
    </row>
    <row r="250" spans="1:22" ht="15" hidden="1" customHeight="1" x14ac:dyDescent="0.25">
      <c r="A250" s="10">
        <v>249</v>
      </c>
      <c r="B250" s="41" t="s">
        <v>639</v>
      </c>
      <c r="E250" s="10" t="s">
        <v>1223</v>
      </c>
      <c r="F250" s="10">
        <v>38</v>
      </c>
      <c r="G250" s="10" t="s">
        <v>1223</v>
      </c>
      <c r="H250" s="10">
        <v>38</v>
      </c>
      <c r="L250" s="10" t="s">
        <v>1104</v>
      </c>
      <c r="M250" s="10" t="s">
        <v>1104</v>
      </c>
      <c r="O250" s="10" t="s">
        <v>331</v>
      </c>
      <c r="U250" s="15" t="str">
        <f t="array" aca="1" ref="U250" ca="1">IFERROR(
IF(NOT(OR($G250="OBX",$G250="OBR")),INDEX(INDIRECT(U$2&amp;"!$A$1:$BJ$100"),MATCH("*"&amp;$G250&amp;"*",INDIRECT(U$2&amp;"!$B$1:$B$100"),0),MATCH($H250,INDIRECT(U$2&amp;"!$1:$1"),0)),
IF(OR($G250="OBX",$G250="OBR"),INDEX(INDIRECT(U$2&amp;"!$A$1:$BJ$100"),MATCH((("*"&amp;$G250&amp;"*")&amp;("*"&amp;$I250&amp;"*")&amp;("*"&amp;$J250&amp;"*")&amp;("*"&amp;$K250&amp;"*")),INDIRECT(U$2&amp;"!$B$1:$B$100")&amp;INDIRECT(U$2&amp;"!$E$1:$E$100")&amp;INDIRECT(U$2&amp;"!$G$1:$G$100")&amp;INDIRECT(U$2&amp;"!$F$1:$F$100"),0),MATCH($H250,INDIRECT(U$2&amp;"!$1:$1"),0)))),
"Not found")</f>
        <v>Not found</v>
      </c>
      <c r="V250" s="16" t="str">
        <f t="shared" ca="1" si="9"/>
        <v/>
      </c>
    </row>
    <row r="251" spans="1:22" ht="15" hidden="1" customHeight="1" x14ac:dyDescent="0.25">
      <c r="A251" s="10">
        <v>250</v>
      </c>
      <c r="B251" s="41" t="s">
        <v>639</v>
      </c>
      <c r="E251" s="10" t="s">
        <v>1223</v>
      </c>
      <c r="F251" s="10">
        <v>39</v>
      </c>
      <c r="G251" s="10" t="s">
        <v>1223</v>
      </c>
      <c r="H251" s="10">
        <v>39</v>
      </c>
      <c r="L251" s="10" t="s">
        <v>1105</v>
      </c>
      <c r="M251" s="10" t="s">
        <v>1105</v>
      </c>
      <c r="O251" s="10" t="s">
        <v>331</v>
      </c>
      <c r="U251" s="15" t="str">
        <f t="array" aca="1" ref="U251" ca="1">IFERROR(
IF(NOT(OR($G251="OBX",$G251="OBR")),INDEX(INDIRECT(U$2&amp;"!$A$1:$BJ$100"),MATCH("*"&amp;$G251&amp;"*",INDIRECT(U$2&amp;"!$B$1:$B$100"),0),MATCH($H251,INDIRECT(U$2&amp;"!$1:$1"),0)),
IF(OR($G251="OBX",$G251="OBR"),INDEX(INDIRECT(U$2&amp;"!$A$1:$BJ$100"),MATCH((("*"&amp;$G251&amp;"*")&amp;("*"&amp;$I251&amp;"*")&amp;("*"&amp;$J251&amp;"*")&amp;("*"&amp;$K251&amp;"*")),INDIRECT(U$2&amp;"!$B$1:$B$100")&amp;INDIRECT(U$2&amp;"!$E$1:$E$100")&amp;INDIRECT(U$2&amp;"!$G$1:$G$100")&amp;INDIRECT(U$2&amp;"!$F$1:$F$100"),0),MATCH($H251,INDIRECT(U$2&amp;"!$1:$1"),0)))),
"Not found")</f>
        <v>Not found</v>
      </c>
      <c r="V251" s="16" t="str">
        <f t="shared" ca="1" si="9"/>
        <v/>
      </c>
    </row>
    <row r="252" spans="1:22" ht="15" hidden="1" customHeight="1" x14ac:dyDescent="0.25">
      <c r="A252" s="10">
        <v>251</v>
      </c>
      <c r="B252" s="41" t="s">
        <v>639</v>
      </c>
      <c r="E252" s="10" t="s">
        <v>1223</v>
      </c>
      <c r="F252" s="10">
        <v>40</v>
      </c>
      <c r="G252" s="10" t="s">
        <v>1223</v>
      </c>
      <c r="H252" s="10">
        <v>40</v>
      </c>
      <c r="L252" s="10" t="s">
        <v>1106</v>
      </c>
      <c r="M252" s="10" t="s">
        <v>1106</v>
      </c>
      <c r="O252" s="10" t="s">
        <v>331</v>
      </c>
      <c r="U252" s="15" t="str">
        <f t="array" aca="1" ref="U252" ca="1">IFERROR(
IF(NOT(OR($G252="OBX",$G252="OBR")),INDEX(INDIRECT(U$2&amp;"!$A$1:$BJ$100"),MATCH("*"&amp;$G252&amp;"*",INDIRECT(U$2&amp;"!$B$1:$B$100"),0),MATCH($H252,INDIRECT(U$2&amp;"!$1:$1"),0)),
IF(OR($G252="OBX",$G252="OBR"),INDEX(INDIRECT(U$2&amp;"!$A$1:$BJ$100"),MATCH((("*"&amp;$G252&amp;"*")&amp;("*"&amp;$I252&amp;"*")&amp;("*"&amp;$J252&amp;"*")&amp;("*"&amp;$K252&amp;"*")),INDIRECT(U$2&amp;"!$B$1:$B$100")&amp;INDIRECT(U$2&amp;"!$E$1:$E$100")&amp;INDIRECT(U$2&amp;"!$G$1:$G$100")&amp;INDIRECT(U$2&amp;"!$F$1:$F$100"),0),MATCH($H252,INDIRECT(U$2&amp;"!$1:$1"),0)))),
"Not found")</f>
        <v>Not found</v>
      </c>
      <c r="V252" s="16" t="str">
        <f t="shared" ca="1" si="9"/>
        <v/>
      </c>
    </row>
    <row r="253" spans="1:22" ht="15" hidden="1" customHeight="1" x14ac:dyDescent="0.25">
      <c r="A253" s="10">
        <v>252</v>
      </c>
      <c r="B253" s="41" t="s">
        <v>639</v>
      </c>
      <c r="E253" s="10" t="s">
        <v>1223</v>
      </c>
      <c r="F253" s="10">
        <v>41</v>
      </c>
      <c r="G253" s="10" t="s">
        <v>1223</v>
      </c>
      <c r="H253" s="10">
        <v>41</v>
      </c>
      <c r="L253" s="10" t="s">
        <v>1050</v>
      </c>
      <c r="M253" s="10" t="s">
        <v>1050</v>
      </c>
      <c r="O253" s="10" t="s">
        <v>331</v>
      </c>
      <c r="U253" s="15" t="str">
        <f t="array" aca="1" ref="U253" ca="1">IFERROR(
IF(NOT(OR($G253="OBX",$G253="OBR")),INDEX(INDIRECT(U$2&amp;"!$A$1:$BJ$100"),MATCH("*"&amp;$G253&amp;"*",INDIRECT(U$2&amp;"!$B$1:$B$100"),0),MATCH($H253,INDIRECT(U$2&amp;"!$1:$1"),0)),
IF(OR($G253="OBX",$G253="OBR"),INDEX(INDIRECT(U$2&amp;"!$A$1:$BJ$100"),MATCH((("*"&amp;$G253&amp;"*")&amp;("*"&amp;$I253&amp;"*")&amp;("*"&amp;$J253&amp;"*")&amp;("*"&amp;$K253&amp;"*")),INDIRECT(U$2&amp;"!$B$1:$B$100")&amp;INDIRECT(U$2&amp;"!$E$1:$E$100")&amp;INDIRECT(U$2&amp;"!$G$1:$G$100")&amp;INDIRECT(U$2&amp;"!$F$1:$F$100"),0),MATCH($H253,INDIRECT(U$2&amp;"!$1:$1"),0)))),
"Not found")</f>
        <v>Not found</v>
      </c>
      <c r="V253" s="16" t="str">
        <f t="shared" ca="1" si="9"/>
        <v/>
      </c>
    </row>
    <row r="254" spans="1:22" ht="15" hidden="1" customHeight="1" x14ac:dyDescent="0.25">
      <c r="A254" s="10">
        <v>253</v>
      </c>
      <c r="B254" s="41" t="s">
        <v>639</v>
      </c>
      <c r="E254" s="10" t="s">
        <v>1223</v>
      </c>
      <c r="F254" s="10">
        <v>42</v>
      </c>
      <c r="G254" s="10" t="s">
        <v>1223</v>
      </c>
      <c r="H254" s="10">
        <v>42</v>
      </c>
      <c r="L254" s="10" t="s">
        <v>1028</v>
      </c>
      <c r="M254" s="10" t="s">
        <v>1028</v>
      </c>
      <c r="O254" s="10" t="s">
        <v>331</v>
      </c>
      <c r="U254" s="15" t="str">
        <f t="array" aca="1" ref="U254" ca="1">IFERROR(
IF(NOT(OR($G254="OBX",$G254="OBR")),INDEX(INDIRECT(U$2&amp;"!$A$1:$BJ$100"),MATCH("*"&amp;$G254&amp;"*",INDIRECT(U$2&amp;"!$B$1:$B$100"),0),MATCH($H254,INDIRECT(U$2&amp;"!$1:$1"),0)),
IF(OR($G254="OBX",$G254="OBR"),INDEX(INDIRECT(U$2&amp;"!$A$1:$BJ$100"),MATCH((("*"&amp;$G254&amp;"*")&amp;("*"&amp;$I254&amp;"*")&amp;("*"&amp;$J254&amp;"*")&amp;("*"&amp;$K254&amp;"*")),INDIRECT(U$2&amp;"!$B$1:$B$100")&amp;INDIRECT(U$2&amp;"!$E$1:$E$100")&amp;INDIRECT(U$2&amp;"!$G$1:$G$100")&amp;INDIRECT(U$2&amp;"!$F$1:$F$100"),0),MATCH($H254,INDIRECT(U$2&amp;"!$1:$1"),0)))),
"Not found")</f>
        <v>Not found</v>
      </c>
      <c r="V254" s="16" t="str">
        <f t="shared" ca="1" si="9"/>
        <v/>
      </c>
    </row>
    <row r="255" spans="1:22" ht="15" hidden="1" customHeight="1" x14ac:dyDescent="0.25">
      <c r="A255" s="10">
        <v>254</v>
      </c>
      <c r="B255" s="41" t="s">
        <v>639</v>
      </c>
      <c r="E255" s="10" t="s">
        <v>1223</v>
      </c>
      <c r="F255" s="10">
        <v>43</v>
      </c>
      <c r="G255" s="10" t="s">
        <v>1223</v>
      </c>
      <c r="H255" s="10">
        <v>43</v>
      </c>
      <c r="L255" s="10" t="s">
        <v>1063</v>
      </c>
      <c r="M255" s="10" t="s">
        <v>1063</v>
      </c>
      <c r="O255" s="10" t="s">
        <v>331</v>
      </c>
      <c r="U255" s="15" t="str">
        <f t="array" aca="1" ref="U255" ca="1">IFERROR(
IF(NOT(OR($G255="OBX",$G255="OBR")),INDEX(INDIRECT(U$2&amp;"!$A$1:$BJ$100"),MATCH("*"&amp;$G255&amp;"*",INDIRECT(U$2&amp;"!$B$1:$B$100"),0),MATCH($H255,INDIRECT(U$2&amp;"!$1:$1"),0)),
IF(OR($G255="OBX",$G255="OBR"),INDEX(INDIRECT(U$2&amp;"!$A$1:$BJ$100"),MATCH((("*"&amp;$G255&amp;"*")&amp;("*"&amp;$I255&amp;"*")&amp;("*"&amp;$J255&amp;"*")&amp;("*"&amp;$K255&amp;"*")),INDIRECT(U$2&amp;"!$B$1:$B$100")&amp;INDIRECT(U$2&amp;"!$E$1:$E$100")&amp;INDIRECT(U$2&amp;"!$G$1:$G$100")&amp;INDIRECT(U$2&amp;"!$F$1:$F$100"),0),MATCH($H255,INDIRECT(U$2&amp;"!$1:$1"),0)))),
"Not found")</f>
        <v>Not found</v>
      </c>
      <c r="V255" s="16" t="str">
        <f t="shared" ca="1" si="9"/>
        <v/>
      </c>
    </row>
    <row r="256" spans="1:22" ht="15" hidden="1" customHeight="1" x14ac:dyDescent="0.25">
      <c r="A256" s="10">
        <v>255</v>
      </c>
      <c r="B256" s="41" t="s">
        <v>639</v>
      </c>
      <c r="E256" s="10" t="s">
        <v>1223</v>
      </c>
      <c r="F256" s="10">
        <v>44</v>
      </c>
      <c r="G256" s="10" t="s">
        <v>1223</v>
      </c>
      <c r="H256" s="10">
        <v>44</v>
      </c>
      <c r="L256" s="10" t="s">
        <v>654</v>
      </c>
      <c r="M256" s="10" t="s">
        <v>654</v>
      </c>
      <c r="O256" s="10" t="s">
        <v>331</v>
      </c>
      <c r="U256" s="15" t="str">
        <f t="array" aca="1" ref="U256" ca="1">IFERROR(
IF(NOT(OR($G256="OBX",$G256="OBR")),INDEX(INDIRECT(U$2&amp;"!$A$1:$BJ$100"),MATCH("*"&amp;$G256&amp;"*",INDIRECT(U$2&amp;"!$B$1:$B$100"),0),MATCH($H256,INDIRECT(U$2&amp;"!$1:$1"),0)),
IF(OR($G256="OBX",$G256="OBR"),INDEX(INDIRECT(U$2&amp;"!$A$1:$BJ$100"),MATCH((("*"&amp;$G256&amp;"*")&amp;("*"&amp;$I256&amp;"*")&amp;("*"&amp;$J256&amp;"*")&amp;("*"&amp;$K256&amp;"*")),INDIRECT(U$2&amp;"!$B$1:$B$100")&amp;INDIRECT(U$2&amp;"!$E$1:$E$100")&amp;INDIRECT(U$2&amp;"!$G$1:$G$100")&amp;INDIRECT(U$2&amp;"!$F$1:$F$100"),0),MATCH($H256,INDIRECT(U$2&amp;"!$1:$1"),0)))),
"Not found")</f>
        <v>Not found</v>
      </c>
      <c r="V256" s="16" t="str">
        <f t="shared" ca="1" si="9"/>
        <v/>
      </c>
    </row>
    <row r="257" spans="1:22" ht="15" hidden="1" customHeight="1" x14ac:dyDescent="0.25">
      <c r="A257" s="10">
        <v>256</v>
      </c>
      <c r="B257" s="41" t="s">
        <v>639</v>
      </c>
      <c r="E257" s="10" t="s">
        <v>1223</v>
      </c>
      <c r="F257" s="10">
        <v>45</v>
      </c>
      <c r="G257" s="10" t="s">
        <v>1223</v>
      </c>
      <c r="H257" s="10">
        <v>45</v>
      </c>
      <c r="L257" s="10" t="s">
        <v>1257</v>
      </c>
      <c r="M257" s="10" t="s">
        <v>1257</v>
      </c>
      <c r="O257" s="10" t="s">
        <v>331</v>
      </c>
      <c r="U257" s="15" t="str">
        <f t="array" aca="1" ref="U257" ca="1">IFERROR(
IF(NOT(OR($G257="OBX",$G257="OBR")),INDEX(INDIRECT(U$2&amp;"!$A$1:$BJ$100"),MATCH("*"&amp;$G257&amp;"*",INDIRECT(U$2&amp;"!$B$1:$B$100"),0),MATCH($H257,INDIRECT(U$2&amp;"!$1:$1"),0)),
IF(OR($G257="OBX",$G257="OBR"),INDEX(INDIRECT(U$2&amp;"!$A$1:$BJ$100"),MATCH((("*"&amp;$G257&amp;"*")&amp;("*"&amp;$I257&amp;"*")&amp;("*"&amp;$J257&amp;"*")&amp;("*"&amp;$K257&amp;"*")),INDIRECT(U$2&amp;"!$B$1:$B$100")&amp;INDIRECT(U$2&amp;"!$E$1:$E$100")&amp;INDIRECT(U$2&amp;"!$G$1:$G$100")&amp;INDIRECT(U$2&amp;"!$F$1:$F$100"),0),MATCH($H257,INDIRECT(U$2&amp;"!$1:$1"),0)))),
"Not found")</f>
        <v>Not found</v>
      </c>
      <c r="V257" s="16" t="str">
        <f t="shared" ca="1" si="9"/>
        <v/>
      </c>
    </row>
    <row r="258" spans="1:22" ht="15" hidden="1" customHeight="1" x14ac:dyDescent="0.25">
      <c r="A258" s="10">
        <v>257</v>
      </c>
      <c r="B258" s="41" t="s">
        <v>639</v>
      </c>
      <c r="E258" s="10" t="s">
        <v>1223</v>
      </c>
      <c r="F258" s="10">
        <v>46</v>
      </c>
      <c r="G258" s="10" t="s">
        <v>1223</v>
      </c>
      <c r="H258" s="10">
        <v>46</v>
      </c>
      <c r="L258" s="10" t="s">
        <v>1258</v>
      </c>
      <c r="M258" s="10" t="s">
        <v>1258</v>
      </c>
      <c r="O258" s="10" t="s">
        <v>331</v>
      </c>
      <c r="U258" s="15" t="str">
        <f t="array" aca="1" ref="U258" ca="1">IFERROR(
IF(NOT(OR($G258="OBX",$G258="OBR")),INDEX(INDIRECT(U$2&amp;"!$A$1:$BJ$100"),MATCH("*"&amp;$G258&amp;"*",INDIRECT(U$2&amp;"!$B$1:$B$100"),0),MATCH($H258,INDIRECT(U$2&amp;"!$1:$1"),0)),
IF(OR($G258="OBX",$G258="OBR"),INDEX(INDIRECT(U$2&amp;"!$A$1:$BJ$100"),MATCH((("*"&amp;$G258&amp;"*")&amp;("*"&amp;$I258&amp;"*")&amp;("*"&amp;$J258&amp;"*")&amp;("*"&amp;$K258&amp;"*")),INDIRECT(U$2&amp;"!$B$1:$B$100")&amp;INDIRECT(U$2&amp;"!$E$1:$E$100")&amp;INDIRECT(U$2&amp;"!$G$1:$G$100")&amp;INDIRECT(U$2&amp;"!$F$1:$F$100"),0),MATCH($H258,INDIRECT(U$2&amp;"!$1:$1"),0)))),
"Not found")</f>
        <v>Not found</v>
      </c>
      <c r="V258" s="16" t="str">
        <f t="shared" ca="1" si="9"/>
        <v/>
      </c>
    </row>
    <row r="259" spans="1:22" ht="15" hidden="1" customHeight="1" x14ac:dyDescent="0.25">
      <c r="A259" s="10">
        <v>258</v>
      </c>
      <c r="B259" s="41" t="s">
        <v>639</v>
      </c>
      <c r="E259" s="10" t="s">
        <v>1223</v>
      </c>
      <c r="F259" s="10">
        <v>47</v>
      </c>
      <c r="G259" s="10" t="s">
        <v>1223</v>
      </c>
      <c r="H259" s="10">
        <v>47</v>
      </c>
      <c r="L259" s="10" t="s">
        <v>1108</v>
      </c>
      <c r="M259" s="10" t="s">
        <v>1108</v>
      </c>
      <c r="O259" s="10" t="s">
        <v>331</v>
      </c>
      <c r="U259" s="15" t="str">
        <f t="array" aca="1" ref="U259" ca="1">IFERROR(
IF(NOT(OR($G259="OBX",$G259="OBR")),INDEX(INDIRECT(U$2&amp;"!$A$1:$BJ$100"),MATCH("*"&amp;$G259&amp;"*",INDIRECT(U$2&amp;"!$B$1:$B$100"),0),MATCH($H259,INDIRECT(U$2&amp;"!$1:$1"),0)),
IF(OR($G259="OBX",$G259="OBR"),INDEX(INDIRECT(U$2&amp;"!$A$1:$BJ$100"),MATCH((("*"&amp;$G259&amp;"*")&amp;("*"&amp;$I259&amp;"*")&amp;("*"&amp;$J259&amp;"*")&amp;("*"&amp;$K259&amp;"*")),INDIRECT(U$2&amp;"!$B$1:$B$100")&amp;INDIRECT(U$2&amp;"!$E$1:$E$100")&amp;INDIRECT(U$2&amp;"!$G$1:$G$100")&amp;INDIRECT(U$2&amp;"!$F$1:$F$100"),0),MATCH($H259,INDIRECT(U$2&amp;"!$1:$1"),0)))),
"Not found")</f>
        <v>Not found</v>
      </c>
      <c r="V259" s="16" t="str">
        <f t="shared" ca="1" si="9"/>
        <v/>
      </c>
    </row>
    <row r="260" spans="1:22" ht="15" hidden="1" customHeight="1" x14ac:dyDescent="0.25">
      <c r="A260" s="10">
        <v>259</v>
      </c>
      <c r="B260" s="41" t="s">
        <v>639</v>
      </c>
      <c r="E260" s="10" t="s">
        <v>1223</v>
      </c>
      <c r="F260" s="10">
        <v>48</v>
      </c>
      <c r="G260" s="10" t="s">
        <v>1223</v>
      </c>
      <c r="H260" s="10">
        <v>48</v>
      </c>
      <c r="L260" s="10" t="s">
        <v>1259</v>
      </c>
      <c r="M260" s="10" t="s">
        <v>1259</v>
      </c>
      <c r="O260" s="10" t="s">
        <v>331</v>
      </c>
      <c r="U260" s="15" t="str">
        <f t="array" aca="1" ref="U260" ca="1">IFERROR(
IF(NOT(OR($G260="OBX",$G260="OBR")),INDEX(INDIRECT(U$2&amp;"!$A$1:$BJ$100"),MATCH("*"&amp;$G260&amp;"*",INDIRECT(U$2&amp;"!$B$1:$B$100"),0),MATCH($H260,INDIRECT(U$2&amp;"!$1:$1"),0)),
IF(OR($G260="OBX",$G260="OBR"),INDEX(INDIRECT(U$2&amp;"!$A$1:$BJ$100"),MATCH((("*"&amp;$G260&amp;"*")&amp;("*"&amp;$I260&amp;"*")&amp;("*"&amp;$J260&amp;"*")&amp;("*"&amp;$K260&amp;"*")),INDIRECT(U$2&amp;"!$B$1:$B$100")&amp;INDIRECT(U$2&amp;"!$E$1:$E$100")&amp;INDIRECT(U$2&amp;"!$G$1:$G$100")&amp;INDIRECT(U$2&amp;"!$F$1:$F$100"),0),MATCH($H260,INDIRECT(U$2&amp;"!$1:$1"),0)))),
"Not found")</f>
        <v>Not found</v>
      </c>
      <c r="V260" s="16" t="str">
        <f t="shared" ca="1" si="9"/>
        <v/>
      </c>
    </row>
    <row r="261" spans="1:22" ht="15" hidden="1" customHeight="1" x14ac:dyDescent="0.25">
      <c r="A261" s="10">
        <v>260</v>
      </c>
      <c r="B261" s="41" t="s">
        <v>639</v>
      </c>
      <c r="E261" s="10" t="s">
        <v>1223</v>
      </c>
      <c r="F261" s="10">
        <v>49</v>
      </c>
      <c r="G261" s="10" t="s">
        <v>1223</v>
      </c>
      <c r="H261" s="10">
        <v>49</v>
      </c>
      <c r="L261" s="10" t="s">
        <v>1260</v>
      </c>
      <c r="M261" s="10" t="s">
        <v>1260</v>
      </c>
      <c r="O261" s="10" t="s">
        <v>331</v>
      </c>
      <c r="U261" s="15" t="str">
        <f t="array" aca="1" ref="U261" ca="1">IFERROR(
IF(NOT(OR($G261="OBX",$G261="OBR")),INDEX(INDIRECT(U$2&amp;"!$A$1:$BJ$100"),MATCH("*"&amp;$G261&amp;"*",INDIRECT(U$2&amp;"!$B$1:$B$100"),0),MATCH($H261,INDIRECT(U$2&amp;"!$1:$1"),0)),
IF(OR($G261="OBX",$G261="OBR"),INDEX(INDIRECT(U$2&amp;"!$A$1:$BJ$100"),MATCH((("*"&amp;$G261&amp;"*")&amp;("*"&amp;$I261&amp;"*")&amp;("*"&amp;$J261&amp;"*")&amp;("*"&amp;$K261&amp;"*")),INDIRECT(U$2&amp;"!$B$1:$B$100")&amp;INDIRECT(U$2&amp;"!$E$1:$E$100")&amp;INDIRECT(U$2&amp;"!$G$1:$G$100")&amp;INDIRECT(U$2&amp;"!$F$1:$F$100"),0),MATCH($H261,INDIRECT(U$2&amp;"!$1:$1"),0)))),
"Not found")</f>
        <v>Not found</v>
      </c>
      <c r="V261" s="16" t="str">
        <f t="shared" ca="1" si="9"/>
        <v/>
      </c>
    </row>
    <row r="262" spans="1:22" ht="15" hidden="1" customHeight="1" x14ac:dyDescent="0.25">
      <c r="A262" s="10">
        <v>261</v>
      </c>
      <c r="B262" s="41" t="s">
        <v>639</v>
      </c>
      <c r="E262" s="10" t="s">
        <v>1223</v>
      </c>
      <c r="F262" s="10">
        <v>50</v>
      </c>
      <c r="G262" s="10" t="s">
        <v>1223</v>
      </c>
      <c r="H262" s="10">
        <v>50</v>
      </c>
      <c r="L262" s="10" t="s">
        <v>1261</v>
      </c>
      <c r="M262" s="10" t="s">
        <v>1261</v>
      </c>
      <c r="O262" s="10" t="s">
        <v>331</v>
      </c>
      <c r="U262" s="15" t="str">
        <f t="array" aca="1" ref="U262" ca="1">IFERROR(
IF(NOT(OR($G262="OBX",$G262="OBR")),INDEX(INDIRECT(U$2&amp;"!$A$1:$BJ$100"),MATCH("*"&amp;$G262&amp;"*",INDIRECT(U$2&amp;"!$B$1:$B$100"),0),MATCH($H262,INDIRECT(U$2&amp;"!$1:$1"),0)),
IF(OR($G262="OBX",$G262="OBR"),INDEX(INDIRECT(U$2&amp;"!$A$1:$BJ$100"),MATCH((("*"&amp;$G262&amp;"*")&amp;("*"&amp;$I262&amp;"*")&amp;("*"&amp;$J262&amp;"*")&amp;("*"&amp;$K262&amp;"*")),INDIRECT(U$2&amp;"!$B$1:$B$100")&amp;INDIRECT(U$2&amp;"!$E$1:$E$100")&amp;INDIRECT(U$2&amp;"!$G$1:$G$100")&amp;INDIRECT(U$2&amp;"!$F$1:$F$100"),0),MATCH($H262,INDIRECT(U$2&amp;"!$1:$1"),0)))),
"Not found")</f>
        <v>Not found</v>
      </c>
      <c r="V262" s="16" t="str">
        <f t="shared" ca="1" si="9"/>
        <v/>
      </c>
    </row>
    <row r="263" spans="1:22" ht="15" hidden="1" customHeight="1" x14ac:dyDescent="0.25">
      <c r="A263" s="10">
        <v>262</v>
      </c>
      <c r="B263" s="41" t="s">
        <v>639</v>
      </c>
      <c r="E263" s="10" t="s">
        <v>1223</v>
      </c>
      <c r="F263" s="10">
        <v>51</v>
      </c>
      <c r="G263" s="10" t="s">
        <v>1223</v>
      </c>
      <c r="H263" s="10">
        <v>51</v>
      </c>
      <c r="L263" s="10" t="s">
        <v>1262</v>
      </c>
      <c r="M263" s="10" t="s">
        <v>1262</v>
      </c>
      <c r="O263" s="10" t="s">
        <v>331</v>
      </c>
      <c r="U263" s="15" t="str">
        <f t="array" aca="1" ref="U263" ca="1">IFERROR(
IF(NOT(OR($G263="OBX",$G263="OBR")),INDEX(INDIRECT(U$2&amp;"!$A$1:$BJ$100"),MATCH("*"&amp;$G263&amp;"*",INDIRECT(U$2&amp;"!$B$1:$B$100"),0),MATCH($H263,INDIRECT(U$2&amp;"!$1:$1"),0)),
IF(OR($G263="OBX",$G263="OBR"),INDEX(INDIRECT(U$2&amp;"!$A$1:$BJ$100"),MATCH((("*"&amp;$G263&amp;"*")&amp;("*"&amp;$I263&amp;"*")&amp;("*"&amp;$J263&amp;"*")&amp;("*"&amp;$K263&amp;"*")),INDIRECT(U$2&amp;"!$B$1:$B$100")&amp;INDIRECT(U$2&amp;"!$E$1:$E$100")&amp;INDIRECT(U$2&amp;"!$G$1:$G$100")&amp;INDIRECT(U$2&amp;"!$F$1:$F$100"),0),MATCH($H263,INDIRECT(U$2&amp;"!$1:$1"),0)))),
"Not found")</f>
        <v>Not found</v>
      </c>
      <c r="V263" s="16" t="str">
        <f t="shared" ca="1" si="9"/>
        <v/>
      </c>
    </row>
    <row r="264" spans="1:22" ht="15" hidden="1" customHeight="1" x14ac:dyDescent="0.25">
      <c r="A264" s="10">
        <v>263</v>
      </c>
      <c r="B264" s="41" t="s">
        <v>639</v>
      </c>
      <c r="E264" s="10" t="s">
        <v>1223</v>
      </c>
      <c r="F264" s="10">
        <v>52</v>
      </c>
      <c r="G264" s="10" t="s">
        <v>1223</v>
      </c>
      <c r="H264" s="10">
        <v>52</v>
      </c>
      <c r="L264" s="10" t="s">
        <v>1117</v>
      </c>
      <c r="M264" s="10" t="s">
        <v>1117</v>
      </c>
      <c r="O264" s="10" t="s">
        <v>331</v>
      </c>
      <c r="U264" s="15" t="str">
        <f t="array" aca="1" ref="U264" ca="1">IFERROR(
IF(NOT(OR($G264="OBX",$G264="OBR")),INDEX(INDIRECT(U$2&amp;"!$A$1:$BJ$100"),MATCH("*"&amp;$G264&amp;"*",INDIRECT(U$2&amp;"!$B$1:$B$100"),0),MATCH($H264,INDIRECT(U$2&amp;"!$1:$1"),0)),
IF(OR($G264="OBX",$G264="OBR"),INDEX(INDIRECT(U$2&amp;"!$A$1:$BJ$100"),MATCH((("*"&amp;$G264&amp;"*")&amp;("*"&amp;$I264&amp;"*")&amp;("*"&amp;$J264&amp;"*")&amp;("*"&amp;$K264&amp;"*")),INDIRECT(U$2&amp;"!$B$1:$B$100")&amp;INDIRECT(U$2&amp;"!$E$1:$E$100")&amp;INDIRECT(U$2&amp;"!$G$1:$G$100")&amp;INDIRECT(U$2&amp;"!$F$1:$F$100"),0),MATCH($H264,INDIRECT(U$2&amp;"!$1:$1"),0)))),
"Not found")</f>
        <v>Not found</v>
      </c>
      <c r="V264" s="16" t="str">
        <f t="shared" ca="1" si="9"/>
        <v/>
      </c>
    </row>
    <row r="265" spans="1:22" ht="15" hidden="1" customHeight="1" x14ac:dyDescent="0.25">
      <c r="A265" s="10">
        <v>264</v>
      </c>
      <c r="B265" s="41" t="s">
        <v>639</v>
      </c>
      <c r="E265" s="10" t="s">
        <v>1223</v>
      </c>
      <c r="F265" s="10">
        <v>53</v>
      </c>
      <c r="G265" s="10" t="s">
        <v>1223</v>
      </c>
      <c r="H265" s="10">
        <v>53</v>
      </c>
      <c r="L265" s="10" t="s">
        <v>1116</v>
      </c>
      <c r="M265" s="10" t="s">
        <v>1116</v>
      </c>
      <c r="O265" s="10" t="s">
        <v>331</v>
      </c>
      <c r="U265" s="15" t="str">
        <f t="array" aca="1" ref="U265" ca="1">IFERROR(
IF(NOT(OR($G265="OBX",$G265="OBR")),INDEX(INDIRECT(U$2&amp;"!$A$1:$BJ$100"),MATCH("*"&amp;$G265&amp;"*",INDIRECT(U$2&amp;"!$B$1:$B$100"),0),MATCH($H265,INDIRECT(U$2&amp;"!$1:$1"),0)),
IF(OR($G265="OBX",$G265="OBR"),INDEX(INDIRECT(U$2&amp;"!$A$1:$BJ$100"),MATCH((("*"&amp;$G265&amp;"*")&amp;("*"&amp;$I265&amp;"*")&amp;("*"&amp;$J265&amp;"*")&amp;("*"&amp;$K265&amp;"*")),INDIRECT(U$2&amp;"!$B$1:$B$100")&amp;INDIRECT(U$2&amp;"!$E$1:$E$100")&amp;INDIRECT(U$2&amp;"!$G$1:$G$100")&amp;INDIRECT(U$2&amp;"!$F$1:$F$100"),0),MATCH($H265,INDIRECT(U$2&amp;"!$1:$1"),0)))),
"Not found")</f>
        <v>Not found</v>
      </c>
      <c r="V265" s="16" t="str">
        <f t="shared" ca="1" si="9"/>
        <v/>
      </c>
    </row>
    <row r="266" spans="1:22" ht="15" hidden="1" customHeight="1" x14ac:dyDescent="0.25">
      <c r="A266" s="10">
        <v>265</v>
      </c>
      <c r="B266" s="41" t="s">
        <v>639</v>
      </c>
      <c r="E266" s="10" t="s">
        <v>1223</v>
      </c>
      <c r="F266" s="10">
        <v>54</v>
      </c>
      <c r="G266" s="10" t="s">
        <v>1223</v>
      </c>
      <c r="H266" s="10">
        <v>54</v>
      </c>
      <c r="L266" s="10" t="s">
        <v>1263</v>
      </c>
      <c r="M266" s="10" t="s">
        <v>1263</v>
      </c>
      <c r="O266" s="10" t="s">
        <v>331</v>
      </c>
      <c r="U266" s="15" t="str">
        <f t="array" aca="1" ref="U266" ca="1">IFERROR(
IF(NOT(OR($G266="OBX",$G266="OBR")),INDEX(INDIRECT(U$2&amp;"!$A$1:$BJ$100"),MATCH("*"&amp;$G266&amp;"*",INDIRECT(U$2&amp;"!$B$1:$B$100"),0),MATCH($H266,INDIRECT(U$2&amp;"!$1:$1"),0)),
IF(OR($G266="OBX",$G266="OBR"),INDEX(INDIRECT(U$2&amp;"!$A$1:$BJ$100"),MATCH((("*"&amp;$G266&amp;"*")&amp;("*"&amp;$I266&amp;"*")&amp;("*"&amp;$J266&amp;"*")&amp;("*"&amp;$K266&amp;"*")),INDIRECT(U$2&amp;"!$B$1:$B$100")&amp;INDIRECT(U$2&amp;"!$E$1:$E$100")&amp;INDIRECT(U$2&amp;"!$G$1:$G$100")&amp;INDIRECT(U$2&amp;"!$F$1:$F$100"),0),MATCH($H266,INDIRECT(U$2&amp;"!$1:$1"),0)))),
"Not found")</f>
        <v>Not found</v>
      </c>
      <c r="V266" s="16" t="str">
        <f t="shared" ca="1" si="9"/>
        <v/>
      </c>
    </row>
    <row r="267" spans="1:22" ht="15" hidden="1" customHeight="1" x14ac:dyDescent="0.25">
      <c r="A267" s="10">
        <v>266</v>
      </c>
      <c r="B267" s="41" t="s">
        <v>639</v>
      </c>
      <c r="E267" s="10" t="s">
        <v>1223</v>
      </c>
      <c r="F267" s="10">
        <v>55</v>
      </c>
      <c r="G267" s="10" t="s">
        <v>1223</v>
      </c>
      <c r="H267" s="10">
        <v>55</v>
      </c>
      <c r="L267" s="10" t="s">
        <v>1264</v>
      </c>
      <c r="M267" s="10" t="s">
        <v>1264</v>
      </c>
      <c r="O267" s="10" t="s">
        <v>331</v>
      </c>
      <c r="U267" s="15" t="str">
        <f t="array" aca="1" ref="U267" ca="1">IFERROR(
IF(NOT(OR($G267="OBX",$G267="OBR")),INDEX(INDIRECT(U$2&amp;"!$A$1:$BJ$100"),MATCH("*"&amp;$G267&amp;"*",INDIRECT(U$2&amp;"!$B$1:$B$100"),0),MATCH($H267,INDIRECT(U$2&amp;"!$1:$1"),0)),
IF(OR($G267="OBX",$G267="OBR"),INDEX(INDIRECT(U$2&amp;"!$A$1:$BJ$100"),MATCH((("*"&amp;$G267&amp;"*")&amp;("*"&amp;$I267&amp;"*")&amp;("*"&amp;$J267&amp;"*")&amp;("*"&amp;$K267&amp;"*")),INDIRECT(U$2&amp;"!$B$1:$B$100")&amp;INDIRECT(U$2&amp;"!$E$1:$E$100")&amp;INDIRECT(U$2&amp;"!$G$1:$G$100")&amp;INDIRECT(U$2&amp;"!$F$1:$F$100"),0),MATCH($H267,INDIRECT(U$2&amp;"!$1:$1"),0)))),
"Not found")</f>
        <v>Not found</v>
      </c>
      <c r="V267" s="16" t="str">
        <f t="shared" ca="1" si="9"/>
        <v/>
      </c>
    </row>
    <row r="268" spans="1:22" ht="15" hidden="1" customHeight="1" x14ac:dyDescent="0.25">
      <c r="A268" s="10">
        <v>267</v>
      </c>
      <c r="B268" s="41" t="s">
        <v>639</v>
      </c>
      <c r="E268" s="10" t="s">
        <v>1223</v>
      </c>
      <c r="F268" s="10">
        <v>56</v>
      </c>
      <c r="G268" s="10" t="s">
        <v>1223</v>
      </c>
      <c r="H268" s="10">
        <v>56</v>
      </c>
      <c r="L268" s="10" t="s">
        <v>1265</v>
      </c>
      <c r="M268" s="10" t="s">
        <v>1265</v>
      </c>
      <c r="O268" s="10" t="s">
        <v>331</v>
      </c>
      <c r="U268" s="15" t="str">
        <f t="array" aca="1" ref="U268" ca="1">IFERROR(
IF(NOT(OR($G268="OBX",$G268="OBR")),INDEX(INDIRECT(U$2&amp;"!$A$1:$BJ$100"),MATCH("*"&amp;$G268&amp;"*",INDIRECT(U$2&amp;"!$B$1:$B$100"),0),MATCH($H268,INDIRECT(U$2&amp;"!$1:$1"),0)),
IF(OR($G268="OBX",$G268="OBR"),INDEX(INDIRECT(U$2&amp;"!$A$1:$BJ$100"),MATCH((("*"&amp;$G268&amp;"*")&amp;("*"&amp;$I268&amp;"*")&amp;("*"&amp;$J268&amp;"*")&amp;("*"&amp;$K268&amp;"*")),INDIRECT(U$2&amp;"!$B$1:$B$100")&amp;INDIRECT(U$2&amp;"!$E$1:$E$100")&amp;INDIRECT(U$2&amp;"!$G$1:$G$100")&amp;INDIRECT(U$2&amp;"!$F$1:$F$100"),0),MATCH($H268,INDIRECT(U$2&amp;"!$1:$1"),0)))),
"Not found")</f>
        <v>Not found</v>
      </c>
      <c r="V268" s="16" t="str">
        <f t="shared" ca="1" si="9"/>
        <v/>
      </c>
    </row>
    <row r="269" spans="1:22" ht="15" hidden="1" customHeight="1" x14ac:dyDescent="0.25">
      <c r="A269" s="10">
        <v>268</v>
      </c>
      <c r="B269" s="41" t="s">
        <v>639</v>
      </c>
      <c r="E269" s="10" t="s">
        <v>1223</v>
      </c>
      <c r="F269" s="10">
        <v>57</v>
      </c>
      <c r="G269" s="10" t="s">
        <v>1223</v>
      </c>
      <c r="H269" s="10">
        <v>57</v>
      </c>
      <c r="L269" s="10" t="s">
        <v>1120</v>
      </c>
      <c r="M269" s="10" t="s">
        <v>1120</v>
      </c>
      <c r="O269" s="10" t="s">
        <v>331</v>
      </c>
      <c r="U269" s="15" t="str">
        <f t="array" aca="1" ref="U269" ca="1">IFERROR(
IF(NOT(OR($G269="OBX",$G269="OBR")),INDEX(INDIRECT(U$2&amp;"!$A$1:$BJ$100"),MATCH("*"&amp;$G269&amp;"*",INDIRECT(U$2&amp;"!$B$1:$B$100"),0),MATCH($H269,INDIRECT(U$2&amp;"!$1:$1"),0)),
IF(OR($G269="OBX",$G269="OBR"),INDEX(INDIRECT(U$2&amp;"!$A$1:$BJ$100"),MATCH((("*"&amp;$G269&amp;"*")&amp;("*"&amp;$I269&amp;"*")&amp;("*"&amp;$J269&amp;"*")&amp;("*"&amp;$K269&amp;"*")),INDIRECT(U$2&amp;"!$B$1:$B$100")&amp;INDIRECT(U$2&amp;"!$E$1:$E$100")&amp;INDIRECT(U$2&amp;"!$G$1:$G$100")&amp;INDIRECT(U$2&amp;"!$F$1:$F$100"),0),MATCH($H269,INDIRECT(U$2&amp;"!$1:$1"),0)))),
"Not found")</f>
        <v>Not found</v>
      </c>
      <c r="V269" s="16" t="str">
        <f t="shared" ca="1" si="9"/>
        <v/>
      </c>
    </row>
    <row r="270" spans="1:22" ht="15" customHeight="1" x14ac:dyDescent="0.25">
      <c r="A270" s="10">
        <v>269</v>
      </c>
      <c r="B270" s="41"/>
      <c r="C270" s="12"/>
      <c r="D270" s="12"/>
      <c r="E270" s="12" t="s">
        <v>1266</v>
      </c>
      <c r="F270" s="12" t="s">
        <v>1266</v>
      </c>
      <c r="G270" s="12"/>
      <c r="H270" s="12"/>
      <c r="I270" s="12"/>
      <c r="J270" s="12"/>
      <c r="K270" s="12"/>
      <c r="L270" s="12"/>
      <c r="M270" s="12" t="s">
        <v>1266</v>
      </c>
      <c r="N270" s="12"/>
      <c r="O270" s="12"/>
      <c r="P270" s="12"/>
      <c r="Q270" s="12"/>
      <c r="R270" s="12"/>
      <c r="S270" s="12" t="s">
        <v>1266</v>
      </c>
      <c r="T270" s="12" t="s">
        <v>1266</v>
      </c>
      <c r="U270" s="12" t="s">
        <v>1266</v>
      </c>
      <c r="V270" s="12" t="s">
        <v>1266</v>
      </c>
    </row>
    <row r="271" spans="1:22" ht="15" customHeight="1" x14ac:dyDescent="0.25">
      <c r="A271" s="10">
        <v>270</v>
      </c>
      <c r="B271" s="41"/>
      <c r="E271" s="10" t="s">
        <v>1266</v>
      </c>
      <c r="F271" s="10">
        <v>1</v>
      </c>
      <c r="G271" s="10" t="s">
        <v>1266</v>
      </c>
      <c r="H271" s="10">
        <v>1</v>
      </c>
      <c r="L271" s="10" t="s">
        <v>524</v>
      </c>
      <c r="M271" s="10" t="s">
        <v>524</v>
      </c>
      <c r="N271" s="10" t="s">
        <v>1005</v>
      </c>
      <c r="O271" s="10" t="s">
        <v>328</v>
      </c>
      <c r="P271" s="10" t="s">
        <v>983</v>
      </c>
      <c r="Q271" s="10" t="s">
        <v>525</v>
      </c>
      <c r="S271" s="13" t="s">
        <v>541</v>
      </c>
      <c r="T271" s="17" t="str">
        <f t="array" ref="T271">IFERROR(INDEX(Mappings!$L:$L,MATCH(S271&amp;$L271,Mappings!$J:$J&amp;Mappings!$D:$D,0)),"")</f>
        <v>NW</v>
      </c>
      <c r="U271" s="15" t="str">
        <f t="array" aca="1" ref="U271" ca="1">IFERROR(
IF(NOT(OR($G271="OBX",$G271="OBR")),INDEX(INDIRECT(U$2&amp;"!$A$1:$BJ$100"),MATCH("*"&amp;$G271&amp;"*",INDIRECT(U$2&amp;"!$B$1:$B$100"),0),MATCH($H271,INDIRECT(U$2&amp;"!$1:$1"),0)),
IF(OR($G271="OBX",$G271="OBR"),INDEX(INDIRECT(U$2&amp;"!$A$1:$BJ$100"),MATCH((("*"&amp;$G271&amp;"*")&amp;("*"&amp;$I271&amp;"*")&amp;("*"&amp;$J271&amp;"*")&amp;("*"&amp;$K271&amp;"*")),INDIRECT(U$2&amp;"!$B$1:$B$100")&amp;INDIRECT(U$2&amp;"!$E$1:$E$100")&amp;INDIRECT(U$2&amp;"!$G$1:$G$100")&amp;INDIRECT(U$2&amp;"!$F$1:$F$100"),0),MATCH($H271,INDIRECT(U$2&amp;"!$1:$1"),0)))),
"Not found")</f>
        <v>NW</v>
      </c>
      <c r="V271" s="16" t="str">
        <f t="shared" ref="V271:V301" ca="1" si="10">IF(T271=U271,"Match","")</f>
        <v>Match</v>
      </c>
    </row>
    <row r="272" spans="1:22" ht="15" customHeight="1" x14ac:dyDescent="0.25">
      <c r="A272" s="10">
        <v>271</v>
      </c>
      <c r="B272" s="41"/>
      <c r="E272" s="10" t="s">
        <v>1266</v>
      </c>
      <c r="F272" s="10">
        <v>2</v>
      </c>
      <c r="G272" s="10" t="s">
        <v>1266</v>
      </c>
      <c r="H272" s="10">
        <v>2</v>
      </c>
      <c r="L272" s="10" t="s">
        <v>1267</v>
      </c>
      <c r="M272" s="10" t="s">
        <v>1267</v>
      </c>
      <c r="N272" s="10" t="s">
        <v>986</v>
      </c>
      <c r="O272" s="10" t="s">
        <v>328</v>
      </c>
      <c r="P272" s="10" t="s">
        <v>983</v>
      </c>
      <c r="R272" s="10" t="s">
        <v>1268</v>
      </c>
      <c r="S272" s="13" t="s">
        <v>1522</v>
      </c>
      <c r="T272" s="14" t="str">
        <f>S272</f>
        <v>XXXXX^HospitalSystem^2.16.840.1.114222.XXX^ISO</v>
      </c>
      <c r="U272" s="15" t="str">
        <f t="array" aca="1" ref="U272" ca="1">IFERROR(
IF(NOT(OR($G272="OBX",$G272="OBR")),INDEX(INDIRECT(U$2&amp;"!$A$1:$BJ$100"),MATCH("*"&amp;$G272&amp;"*",INDIRECT(U$2&amp;"!$B$1:$B$100"),0),MATCH($H272,INDIRECT(U$2&amp;"!$1:$1"),0)),
IF(OR($G272="OBX",$G272="OBR"),INDEX(INDIRECT(U$2&amp;"!$A$1:$BJ$100"),MATCH((("*"&amp;$G272&amp;"*")&amp;("*"&amp;$I272&amp;"*")&amp;("*"&amp;$J272&amp;"*")&amp;("*"&amp;$K272&amp;"*")),INDIRECT(U$2&amp;"!$B$1:$B$100")&amp;INDIRECT(U$2&amp;"!$E$1:$E$100")&amp;INDIRECT(U$2&amp;"!$G$1:$G$100")&amp;INDIRECT(U$2&amp;"!$F$1:$F$100"),0),MATCH($H272,INDIRECT(U$2&amp;"!$1:$1"),0)))),
"Not found")</f>
        <v>XXXXX^HospitalSystem^2.16.840.1.114222.XXX^ISO</v>
      </c>
      <c r="V272" s="16" t="str">
        <f t="shared" ca="1" si="10"/>
        <v>Match</v>
      </c>
    </row>
    <row r="273" spans="1:22" ht="15" hidden="1" customHeight="1" x14ac:dyDescent="0.25">
      <c r="A273" s="10">
        <v>272</v>
      </c>
      <c r="B273" s="41" t="s">
        <v>639</v>
      </c>
      <c r="E273" s="10" t="s">
        <v>1266</v>
      </c>
      <c r="F273" s="10">
        <v>3</v>
      </c>
      <c r="G273" s="10" t="s">
        <v>1266</v>
      </c>
      <c r="H273" s="10">
        <v>3</v>
      </c>
      <c r="L273" s="10" t="s">
        <v>1269</v>
      </c>
      <c r="M273" s="10" t="s">
        <v>1269</v>
      </c>
      <c r="N273" s="10" t="s">
        <v>986</v>
      </c>
      <c r="O273" s="10" t="s">
        <v>553</v>
      </c>
      <c r="P273" s="10" t="s">
        <v>987</v>
      </c>
      <c r="R273" s="10" t="s">
        <v>1270</v>
      </c>
      <c r="U273" s="15">
        <f t="array" aca="1" ref="U273" ca="1">IFERROR(
IF(NOT(OR($G273="OBX",$G273="OBR")),INDEX(INDIRECT(U$2&amp;"!$A$1:$BJ$100"),MATCH("*"&amp;$G273&amp;"*",INDIRECT(U$2&amp;"!$B$1:$B$100"),0),MATCH($H273,INDIRECT(U$2&amp;"!$1:$1"),0)),
IF(OR($G273="OBX",$G273="OBR"),INDEX(INDIRECT(U$2&amp;"!$A$1:$BJ$100"),MATCH((("*"&amp;$G273&amp;"*")&amp;("*"&amp;$I273&amp;"*")&amp;("*"&amp;$J273&amp;"*")&amp;("*"&amp;$K273&amp;"*")),INDIRECT(U$2&amp;"!$B$1:$B$100")&amp;INDIRECT(U$2&amp;"!$E$1:$E$100")&amp;INDIRECT(U$2&amp;"!$G$1:$G$100")&amp;INDIRECT(U$2&amp;"!$F$1:$F$100"),0),MATCH($H273,INDIRECT(U$2&amp;"!$1:$1"),0)))),
"Not found")</f>
        <v>0</v>
      </c>
      <c r="V273" s="16" t="str">
        <f t="shared" ca="1" si="10"/>
        <v>Match</v>
      </c>
    </row>
    <row r="274" spans="1:22" ht="15" hidden="1" customHeight="1" x14ac:dyDescent="0.25">
      <c r="A274" s="10">
        <v>273</v>
      </c>
      <c r="B274" s="41" t="s">
        <v>639</v>
      </c>
      <c r="E274" s="10" t="s">
        <v>1266</v>
      </c>
      <c r="F274" s="10">
        <v>4</v>
      </c>
      <c r="G274" s="10" t="s">
        <v>1266</v>
      </c>
      <c r="H274" s="10">
        <v>4</v>
      </c>
      <c r="L274" s="10" t="s">
        <v>1271</v>
      </c>
      <c r="M274" s="10" t="s">
        <v>1271</v>
      </c>
      <c r="N274" s="10" t="s">
        <v>986</v>
      </c>
      <c r="O274" s="10" t="s">
        <v>553</v>
      </c>
      <c r="P274" s="10" t="s">
        <v>987</v>
      </c>
      <c r="R274" s="10" t="s">
        <v>1268</v>
      </c>
      <c r="U274" s="15">
        <f t="array" aca="1" ref="U274" ca="1">IFERROR(
IF(NOT(OR($G274="OBX",$G274="OBR")),INDEX(INDIRECT(U$2&amp;"!$A$1:$BJ$100"),MATCH("*"&amp;$G274&amp;"*",INDIRECT(U$2&amp;"!$B$1:$B$100"),0),MATCH($H274,INDIRECT(U$2&amp;"!$1:$1"),0)),
IF(OR($G274="OBX",$G274="OBR"),INDEX(INDIRECT(U$2&amp;"!$A$1:$BJ$100"),MATCH((("*"&amp;$G274&amp;"*")&amp;("*"&amp;$I274&amp;"*")&amp;("*"&amp;$J274&amp;"*")&amp;("*"&amp;$K274&amp;"*")),INDIRECT(U$2&amp;"!$B$1:$B$100")&amp;INDIRECT(U$2&amp;"!$E$1:$E$100")&amp;INDIRECT(U$2&amp;"!$G$1:$G$100")&amp;INDIRECT(U$2&amp;"!$F$1:$F$100"),0),MATCH($H274,INDIRECT(U$2&amp;"!$1:$1"),0)))),
"Not found")</f>
        <v>0</v>
      </c>
      <c r="V274" s="16" t="str">
        <f t="shared" ca="1" si="10"/>
        <v>Match</v>
      </c>
    </row>
    <row r="275" spans="1:22" ht="15" hidden="1" customHeight="1" x14ac:dyDescent="0.25">
      <c r="A275" s="10">
        <v>274</v>
      </c>
      <c r="B275" s="41" t="s">
        <v>639</v>
      </c>
      <c r="E275" s="10" t="s">
        <v>1266</v>
      </c>
      <c r="F275" s="10">
        <v>5</v>
      </c>
      <c r="G275" s="10" t="s">
        <v>1266</v>
      </c>
      <c r="H275" s="10">
        <v>5</v>
      </c>
      <c r="L275" s="10" t="s">
        <v>1272</v>
      </c>
      <c r="M275" s="10" t="s">
        <v>1272</v>
      </c>
      <c r="O275" s="10" t="s">
        <v>986</v>
      </c>
      <c r="R275" s="10" t="s">
        <v>1003</v>
      </c>
      <c r="U275" s="15">
        <f t="array" aca="1" ref="U275" ca="1">IFERROR(
IF(NOT(OR($G275="OBX",$G275="OBR")),INDEX(INDIRECT(U$2&amp;"!$A$1:$BJ$100"),MATCH("*"&amp;$G275&amp;"*",INDIRECT(U$2&amp;"!$B$1:$B$100"),0),MATCH($H275,INDIRECT(U$2&amp;"!$1:$1"),0)),
IF(OR($G275="OBX",$G275="OBR"),INDEX(INDIRECT(U$2&amp;"!$A$1:$BJ$100"),MATCH((("*"&amp;$G275&amp;"*")&amp;("*"&amp;$I275&amp;"*")&amp;("*"&amp;$J275&amp;"*")&amp;("*"&amp;$K275&amp;"*")),INDIRECT(U$2&amp;"!$B$1:$B$100")&amp;INDIRECT(U$2&amp;"!$E$1:$E$100")&amp;INDIRECT(U$2&amp;"!$G$1:$G$100")&amp;INDIRECT(U$2&amp;"!$F$1:$F$100"),0),MATCH($H275,INDIRECT(U$2&amp;"!$1:$1"),0)))),
"Not found")</f>
        <v>0</v>
      </c>
      <c r="V275" s="16" t="str">
        <f t="shared" ca="1" si="10"/>
        <v>Match</v>
      </c>
    </row>
    <row r="276" spans="1:22" ht="15" hidden="1" customHeight="1" x14ac:dyDescent="0.25">
      <c r="A276" s="10">
        <v>275</v>
      </c>
      <c r="B276" s="41" t="s">
        <v>639</v>
      </c>
      <c r="E276" s="10" t="s">
        <v>1266</v>
      </c>
      <c r="F276" s="10">
        <v>6</v>
      </c>
      <c r="G276" s="10" t="s">
        <v>1266</v>
      </c>
      <c r="H276" s="10">
        <v>6</v>
      </c>
      <c r="L276" s="10" t="s">
        <v>1273</v>
      </c>
      <c r="M276" s="10" t="s">
        <v>1273</v>
      </c>
      <c r="O276" s="10" t="s">
        <v>986</v>
      </c>
      <c r="R276" s="10" t="s">
        <v>1003</v>
      </c>
      <c r="U276" s="15">
        <f t="array" aca="1" ref="U276" ca="1">IFERROR(
IF(NOT(OR($G276="OBX",$G276="OBR")),INDEX(INDIRECT(U$2&amp;"!$A$1:$BJ$100"),MATCH("*"&amp;$G276&amp;"*",INDIRECT(U$2&amp;"!$B$1:$B$100"),0),MATCH($H276,INDIRECT(U$2&amp;"!$1:$1"),0)),
IF(OR($G276="OBX",$G276="OBR"),INDEX(INDIRECT(U$2&amp;"!$A$1:$BJ$100"),MATCH((("*"&amp;$G276&amp;"*")&amp;("*"&amp;$I276&amp;"*")&amp;("*"&amp;$J276&amp;"*")&amp;("*"&amp;$K276&amp;"*")),INDIRECT(U$2&amp;"!$B$1:$B$100")&amp;INDIRECT(U$2&amp;"!$E$1:$E$100")&amp;INDIRECT(U$2&amp;"!$G$1:$G$100")&amp;INDIRECT(U$2&amp;"!$F$1:$F$100"),0),MATCH($H276,INDIRECT(U$2&amp;"!$1:$1"),0)))),
"Not found")</f>
        <v>0</v>
      </c>
      <c r="V276" s="16" t="str">
        <f t="shared" ca="1" si="10"/>
        <v>Match</v>
      </c>
    </row>
    <row r="277" spans="1:22" ht="15" hidden="1" customHeight="1" x14ac:dyDescent="0.25">
      <c r="A277" s="10">
        <v>276</v>
      </c>
      <c r="B277" s="41" t="s">
        <v>639</v>
      </c>
      <c r="E277" s="10" t="s">
        <v>1266</v>
      </c>
      <c r="F277" s="10">
        <v>7</v>
      </c>
      <c r="G277" s="10" t="s">
        <v>1266</v>
      </c>
      <c r="H277" s="10">
        <v>7</v>
      </c>
      <c r="L277" s="10" t="s">
        <v>1274</v>
      </c>
      <c r="M277" s="10" t="s">
        <v>1274</v>
      </c>
      <c r="O277" s="10" t="s">
        <v>1015</v>
      </c>
      <c r="R277" s="10" t="s">
        <v>1016</v>
      </c>
      <c r="U277" s="15">
        <f t="array" aca="1" ref="U277" ca="1">IFERROR(
IF(NOT(OR($G277="OBX",$G277="OBR")),INDEX(INDIRECT(U$2&amp;"!$A$1:$BJ$100"),MATCH("*"&amp;$G277&amp;"*",INDIRECT(U$2&amp;"!$B$1:$B$100"),0),MATCH($H277,INDIRECT(U$2&amp;"!$1:$1"),0)),
IF(OR($G277="OBX",$G277="OBR"),INDEX(INDIRECT(U$2&amp;"!$A$1:$BJ$100"),MATCH((("*"&amp;$G277&amp;"*")&amp;("*"&amp;$I277&amp;"*")&amp;("*"&amp;$J277&amp;"*")&amp;("*"&amp;$K277&amp;"*")),INDIRECT(U$2&amp;"!$B$1:$B$100")&amp;INDIRECT(U$2&amp;"!$E$1:$E$100")&amp;INDIRECT(U$2&amp;"!$G$1:$G$100")&amp;INDIRECT(U$2&amp;"!$F$1:$F$100"),0),MATCH($H277,INDIRECT(U$2&amp;"!$1:$1"),0)))),
"Not found")</f>
        <v>0</v>
      </c>
      <c r="V277" s="16" t="str">
        <f t="shared" ca="1" si="10"/>
        <v>Match</v>
      </c>
    </row>
    <row r="278" spans="1:22" ht="15" hidden="1" customHeight="1" x14ac:dyDescent="0.25">
      <c r="A278" s="10">
        <v>277</v>
      </c>
      <c r="B278" s="41" t="s">
        <v>639</v>
      </c>
      <c r="E278" s="10" t="s">
        <v>1266</v>
      </c>
      <c r="F278" s="10">
        <v>8</v>
      </c>
      <c r="G278" s="10" t="s">
        <v>1266</v>
      </c>
      <c r="H278" s="10">
        <v>8</v>
      </c>
      <c r="L278" s="10" t="s">
        <v>443</v>
      </c>
      <c r="M278" s="10" t="s">
        <v>443</v>
      </c>
      <c r="O278" s="10" t="s">
        <v>331</v>
      </c>
      <c r="U278" s="15">
        <f t="array" aca="1" ref="U278" ca="1">IFERROR(
IF(NOT(OR($G278="OBX",$G278="OBR")),INDEX(INDIRECT(U$2&amp;"!$A$1:$BJ$100"),MATCH("*"&amp;$G278&amp;"*",INDIRECT(U$2&amp;"!$B$1:$B$100"),0),MATCH($H278,INDIRECT(U$2&amp;"!$1:$1"),0)),
IF(OR($G278="OBX",$G278="OBR"),INDEX(INDIRECT(U$2&amp;"!$A$1:$BJ$100"),MATCH((("*"&amp;$G278&amp;"*")&amp;("*"&amp;$I278&amp;"*")&amp;("*"&amp;$J278&amp;"*")&amp;("*"&amp;$K278&amp;"*")),INDIRECT(U$2&amp;"!$B$1:$B$100")&amp;INDIRECT(U$2&amp;"!$E$1:$E$100")&amp;INDIRECT(U$2&amp;"!$G$1:$G$100")&amp;INDIRECT(U$2&amp;"!$F$1:$F$100"),0),MATCH($H278,INDIRECT(U$2&amp;"!$1:$1"),0)))),
"Not found")</f>
        <v>0</v>
      </c>
      <c r="V278" s="16" t="str">
        <f t="shared" ca="1" si="10"/>
        <v>Match</v>
      </c>
    </row>
    <row r="279" spans="1:22" ht="15" customHeight="1" x14ac:dyDescent="0.25">
      <c r="A279" s="10">
        <v>278</v>
      </c>
      <c r="B279" s="41"/>
      <c r="E279" s="10" t="s">
        <v>1266</v>
      </c>
      <c r="F279" s="10">
        <v>9</v>
      </c>
      <c r="G279" s="10" t="s">
        <v>1266</v>
      </c>
      <c r="H279" s="10">
        <v>9</v>
      </c>
      <c r="L279" s="10" t="s">
        <v>1275</v>
      </c>
      <c r="M279" s="10" t="s">
        <v>1275</v>
      </c>
      <c r="N279" s="10" t="s">
        <v>986</v>
      </c>
      <c r="O279" s="10" t="s">
        <v>328</v>
      </c>
      <c r="P279" s="10" t="s">
        <v>983</v>
      </c>
      <c r="R279" s="10" t="s">
        <v>1276</v>
      </c>
      <c r="S279" s="43">
        <v>42788.787499999999</v>
      </c>
      <c r="T279" s="17" t="str">
        <f>IF(S279=0,"",(CONCATENATE(TEXT(S279,"yyyymmddhhmm"),"-0",'Summary Info'!$C$10)))</f>
        <v>201702221854-0500</v>
      </c>
      <c r="U279" s="15" t="str">
        <f t="array" aca="1" ref="U279" ca="1">IFERROR(
IF(NOT(OR($G279="OBX",$G279="OBR")),INDEX(INDIRECT(U$2&amp;"!$A$1:$BJ$100"),MATCH("*"&amp;$G279&amp;"*",INDIRECT(U$2&amp;"!$B$1:$B$100"),0),MATCH($H279,INDIRECT(U$2&amp;"!$1:$1"),0)),
IF(OR($G279="OBX",$G279="OBR"),INDEX(INDIRECT(U$2&amp;"!$A$1:$BJ$100"),MATCH((("*"&amp;$G279&amp;"*")&amp;("*"&amp;$I279&amp;"*")&amp;("*"&amp;$J279&amp;"*")&amp;("*"&amp;$K279&amp;"*")),INDIRECT(U$2&amp;"!$B$1:$B$100")&amp;INDIRECT(U$2&amp;"!$E$1:$E$100")&amp;INDIRECT(U$2&amp;"!$G$1:$G$100")&amp;INDIRECT(U$2&amp;"!$F$1:$F$100"),0),MATCH($H279,INDIRECT(U$2&amp;"!$1:$1"),0)))),
"Not found")</f>
        <v>201702221854-0500</v>
      </c>
      <c r="V279" s="16" t="str">
        <f t="shared" ca="1" si="10"/>
        <v>Match</v>
      </c>
    </row>
    <row r="280" spans="1:22" ht="15" hidden="1" customHeight="1" x14ac:dyDescent="0.25">
      <c r="A280" s="10">
        <v>279</v>
      </c>
      <c r="B280" s="41" t="s">
        <v>639</v>
      </c>
      <c r="E280" s="10" t="s">
        <v>1266</v>
      </c>
      <c r="F280" s="10">
        <v>10</v>
      </c>
      <c r="G280" s="10" t="s">
        <v>1266</v>
      </c>
      <c r="H280" s="10">
        <v>10</v>
      </c>
      <c r="L280" s="10" t="s">
        <v>1277</v>
      </c>
      <c r="M280" s="10" t="s">
        <v>1277</v>
      </c>
      <c r="O280" s="10" t="s">
        <v>986</v>
      </c>
      <c r="R280" s="10" t="s">
        <v>1003</v>
      </c>
      <c r="U280" s="15">
        <f t="array" aca="1" ref="U280" ca="1">IFERROR(
IF(NOT(OR($G280="OBX",$G280="OBR")),INDEX(INDIRECT(U$2&amp;"!$A$1:$BJ$100"),MATCH("*"&amp;$G280&amp;"*",INDIRECT(U$2&amp;"!$B$1:$B$100"),0),MATCH($H280,INDIRECT(U$2&amp;"!$1:$1"),0)),
IF(OR($G280="OBX",$G280="OBR"),INDEX(INDIRECT(U$2&amp;"!$A$1:$BJ$100"),MATCH((("*"&amp;$G280&amp;"*")&amp;("*"&amp;$I280&amp;"*")&amp;("*"&amp;$J280&amp;"*")&amp;("*"&amp;$K280&amp;"*")),INDIRECT(U$2&amp;"!$B$1:$B$100")&amp;INDIRECT(U$2&amp;"!$E$1:$E$100")&amp;INDIRECT(U$2&amp;"!$G$1:$G$100")&amp;INDIRECT(U$2&amp;"!$F$1:$F$100"),0),MATCH($H280,INDIRECT(U$2&amp;"!$1:$1"),0)))),
"Not found")</f>
        <v>0</v>
      </c>
      <c r="V280" s="16" t="str">
        <f t="shared" ca="1" si="10"/>
        <v>Match</v>
      </c>
    </row>
    <row r="281" spans="1:22" ht="15" hidden="1" customHeight="1" x14ac:dyDescent="0.25">
      <c r="A281" s="10">
        <v>280</v>
      </c>
      <c r="B281" s="41" t="s">
        <v>639</v>
      </c>
      <c r="E281" s="10" t="s">
        <v>1266</v>
      </c>
      <c r="F281" s="10">
        <v>11</v>
      </c>
      <c r="G281" s="10" t="s">
        <v>1266</v>
      </c>
      <c r="H281" s="10">
        <v>11</v>
      </c>
      <c r="L281" s="10" t="s">
        <v>1278</v>
      </c>
      <c r="M281" s="10" t="s">
        <v>1278</v>
      </c>
      <c r="O281" s="10" t="s">
        <v>986</v>
      </c>
      <c r="R281" s="10" t="s">
        <v>1003</v>
      </c>
      <c r="U281" s="15">
        <f t="array" aca="1" ref="U281" ca="1">IFERROR(
IF(NOT(OR($G281="OBX",$G281="OBR")),INDEX(INDIRECT(U$2&amp;"!$A$1:$BJ$100"),MATCH("*"&amp;$G281&amp;"*",INDIRECT(U$2&amp;"!$B$1:$B$100"),0),MATCH($H281,INDIRECT(U$2&amp;"!$1:$1"),0)),
IF(OR($G281="OBX",$G281="OBR"),INDEX(INDIRECT(U$2&amp;"!$A$1:$BJ$100"),MATCH((("*"&amp;$G281&amp;"*")&amp;("*"&amp;$I281&amp;"*")&amp;("*"&amp;$J281&amp;"*")&amp;("*"&amp;$K281&amp;"*")),INDIRECT(U$2&amp;"!$B$1:$B$100")&amp;INDIRECT(U$2&amp;"!$E$1:$E$100")&amp;INDIRECT(U$2&amp;"!$G$1:$G$100")&amp;INDIRECT(U$2&amp;"!$F$1:$F$100"),0),MATCH($H281,INDIRECT(U$2&amp;"!$1:$1"),0)))),
"Not found")</f>
        <v>0</v>
      </c>
      <c r="V281" s="16" t="str">
        <f t="shared" ca="1" si="10"/>
        <v>Match</v>
      </c>
    </row>
    <row r="282" spans="1:22" ht="15" customHeight="1" x14ac:dyDescent="0.25">
      <c r="A282" s="10">
        <v>281</v>
      </c>
      <c r="B282" s="41"/>
      <c r="E282" s="10" t="s">
        <v>1266</v>
      </c>
      <c r="F282" s="10">
        <v>12</v>
      </c>
      <c r="G282" s="10" t="s">
        <v>1266</v>
      </c>
      <c r="H282" s="10">
        <v>12</v>
      </c>
      <c r="L282" s="10" t="s">
        <v>802</v>
      </c>
      <c r="M282" s="10" t="s">
        <v>802</v>
      </c>
      <c r="N282" s="10" t="s">
        <v>986</v>
      </c>
      <c r="O282" s="10" t="s">
        <v>328</v>
      </c>
      <c r="P282" s="10" t="s">
        <v>983</v>
      </c>
      <c r="R282" s="10" t="s">
        <v>1279</v>
      </c>
      <c r="S282" s="13" t="s">
        <v>1709</v>
      </c>
      <c r="T282" s="14" t="str">
        <f>S282</f>
        <v>321^Rahal^Frederick^^^Dr^^^NPI&amp;2.16.840.1.113883.4.6&amp;ISO^L^^^NPI^^^^^^^^MD</v>
      </c>
      <c r="U282" s="15" t="str">
        <f t="array" aca="1" ref="U282" ca="1">IFERROR(
IF(NOT(OR($G282="OBX",$G282="OBR")),INDEX(INDIRECT(U$2&amp;"!$A$1:$BJ$100"),MATCH("*"&amp;$G282&amp;"*",INDIRECT(U$2&amp;"!$B$1:$B$100"),0),MATCH($H282,INDIRECT(U$2&amp;"!$1:$1"),0)),
IF(OR($G282="OBX",$G282="OBR"),INDEX(INDIRECT(U$2&amp;"!$A$1:$BJ$100"),MATCH((("*"&amp;$G282&amp;"*")&amp;("*"&amp;$I282&amp;"*")&amp;("*"&amp;$J282&amp;"*")&amp;("*"&amp;$K282&amp;"*")),INDIRECT(U$2&amp;"!$B$1:$B$100")&amp;INDIRECT(U$2&amp;"!$E$1:$E$100")&amp;INDIRECT(U$2&amp;"!$G$1:$G$100")&amp;INDIRECT(U$2&amp;"!$F$1:$F$100"),0),MATCH($H282,INDIRECT(U$2&amp;"!$1:$1"),0)))),
"Not found")</f>
        <v>321^Rahal^Frederick^^^Dr^^^NPI&amp;2.16.840.1.113883.4.6&amp;ISO^L^^^NPI^^^^^^^^MD</v>
      </c>
      <c r="V282" s="16" t="str">
        <f t="shared" ca="1" si="10"/>
        <v>Match</v>
      </c>
    </row>
    <row r="283" spans="1:22" ht="15" hidden="1" customHeight="1" x14ac:dyDescent="0.25">
      <c r="A283" s="10">
        <v>282</v>
      </c>
      <c r="B283" s="41" t="s">
        <v>639</v>
      </c>
      <c r="E283" s="10" t="s">
        <v>1266</v>
      </c>
      <c r="F283" s="10">
        <v>13</v>
      </c>
      <c r="G283" s="10" t="s">
        <v>1266</v>
      </c>
      <c r="H283" s="10">
        <v>13</v>
      </c>
      <c r="L283" s="10" t="s">
        <v>1280</v>
      </c>
      <c r="M283" s="10" t="s">
        <v>1280</v>
      </c>
      <c r="O283" s="10" t="s">
        <v>986</v>
      </c>
      <c r="R283" s="10" t="s">
        <v>1003</v>
      </c>
      <c r="U283" s="15">
        <f t="array" aca="1" ref="U283" ca="1">IFERROR(
IF(NOT(OR($G283="OBX",$G283="OBR")),INDEX(INDIRECT(U$2&amp;"!$A$1:$BJ$100"),MATCH("*"&amp;$G283&amp;"*",INDIRECT(U$2&amp;"!$B$1:$B$100"),0),MATCH($H283,INDIRECT(U$2&amp;"!$1:$1"),0)),
IF(OR($G283="OBX",$G283="OBR"),INDEX(INDIRECT(U$2&amp;"!$A$1:$BJ$100"),MATCH((("*"&amp;$G283&amp;"*")&amp;("*"&amp;$I283&amp;"*")&amp;("*"&amp;$J283&amp;"*")&amp;("*"&amp;$K283&amp;"*")),INDIRECT(U$2&amp;"!$B$1:$B$100")&amp;INDIRECT(U$2&amp;"!$E$1:$E$100")&amp;INDIRECT(U$2&amp;"!$G$1:$G$100")&amp;INDIRECT(U$2&amp;"!$F$1:$F$100"),0),MATCH($H283,INDIRECT(U$2&amp;"!$1:$1"),0)))),
"Not found")</f>
        <v>0</v>
      </c>
      <c r="V283" s="16" t="str">
        <f t="shared" ca="1" si="10"/>
        <v>Match</v>
      </c>
    </row>
    <row r="284" spans="1:22" ht="15" hidden="1" customHeight="1" x14ac:dyDescent="0.25">
      <c r="A284" s="10">
        <v>283</v>
      </c>
      <c r="B284" s="41" t="s">
        <v>639</v>
      </c>
      <c r="E284" s="10" t="s">
        <v>1266</v>
      </c>
      <c r="F284" s="10">
        <v>14</v>
      </c>
      <c r="G284" s="10" t="s">
        <v>1266</v>
      </c>
      <c r="H284" s="10">
        <v>14</v>
      </c>
      <c r="L284" s="10" t="s">
        <v>1281</v>
      </c>
      <c r="M284" s="10" t="s">
        <v>1281</v>
      </c>
      <c r="N284" s="10" t="s">
        <v>1046</v>
      </c>
      <c r="O284" s="10" t="s">
        <v>553</v>
      </c>
      <c r="P284" s="10" t="s">
        <v>1083</v>
      </c>
      <c r="U284" s="15">
        <f t="array" aca="1" ref="U284" ca="1">IFERROR(
IF(NOT(OR($G284="OBX",$G284="OBR")),INDEX(INDIRECT(U$2&amp;"!$A$1:$BJ$100"),MATCH("*"&amp;$G284&amp;"*",INDIRECT(U$2&amp;"!$B$1:$B$100"),0),MATCH($H284,INDIRECT(U$2&amp;"!$1:$1"),0)),
IF(OR($G284="OBX",$G284="OBR"),INDEX(INDIRECT(U$2&amp;"!$A$1:$BJ$100"),MATCH((("*"&amp;$G284&amp;"*")&amp;("*"&amp;$I284&amp;"*")&amp;("*"&amp;$J284&amp;"*")&amp;("*"&amp;$K284&amp;"*")),INDIRECT(U$2&amp;"!$B$1:$B$100")&amp;INDIRECT(U$2&amp;"!$E$1:$E$100")&amp;INDIRECT(U$2&amp;"!$G$1:$G$100")&amp;INDIRECT(U$2&amp;"!$F$1:$F$100"),0),MATCH($H284,INDIRECT(U$2&amp;"!$1:$1"),0)))),
"Not found")</f>
        <v>0</v>
      </c>
      <c r="V284" s="16" t="str">
        <f t="shared" ca="1" si="10"/>
        <v>Match</v>
      </c>
    </row>
    <row r="285" spans="1:22" ht="15" hidden="1" customHeight="1" x14ac:dyDescent="0.25">
      <c r="A285" s="10">
        <v>284</v>
      </c>
      <c r="B285" s="41" t="s">
        <v>639</v>
      </c>
      <c r="E285" s="10" t="s">
        <v>1266</v>
      </c>
      <c r="F285" s="10">
        <v>15</v>
      </c>
      <c r="G285" s="10" t="s">
        <v>1266</v>
      </c>
      <c r="H285" s="10">
        <v>15</v>
      </c>
      <c r="L285" s="10" t="s">
        <v>1282</v>
      </c>
      <c r="M285" s="10" t="s">
        <v>1282</v>
      </c>
      <c r="O285" s="10" t="s">
        <v>986</v>
      </c>
      <c r="R285" s="10" t="s">
        <v>1003</v>
      </c>
      <c r="U285" s="15">
        <f t="array" aca="1" ref="U285" ca="1">IFERROR(
IF(NOT(OR($G285="OBX",$G285="OBR")),INDEX(INDIRECT(U$2&amp;"!$A$1:$BJ$100"),MATCH("*"&amp;$G285&amp;"*",INDIRECT(U$2&amp;"!$B$1:$B$100"),0),MATCH($H285,INDIRECT(U$2&amp;"!$1:$1"),0)),
IF(OR($G285="OBX",$G285="OBR"),INDEX(INDIRECT(U$2&amp;"!$A$1:$BJ$100"),MATCH((("*"&amp;$G285&amp;"*")&amp;("*"&amp;$I285&amp;"*")&amp;("*"&amp;$J285&amp;"*")&amp;("*"&amp;$K285&amp;"*")),INDIRECT(U$2&amp;"!$B$1:$B$100")&amp;INDIRECT(U$2&amp;"!$E$1:$E$100")&amp;INDIRECT(U$2&amp;"!$G$1:$G$100")&amp;INDIRECT(U$2&amp;"!$F$1:$F$100"),0),MATCH($H285,INDIRECT(U$2&amp;"!$1:$1"),0)))),
"Not found")</f>
        <v>0</v>
      </c>
      <c r="V285" s="16" t="str">
        <f t="shared" ca="1" si="10"/>
        <v>Match</v>
      </c>
    </row>
    <row r="286" spans="1:22" ht="15" hidden="1" customHeight="1" x14ac:dyDescent="0.25">
      <c r="A286" s="10">
        <v>285</v>
      </c>
      <c r="B286" s="41" t="s">
        <v>639</v>
      </c>
      <c r="E286" s="10" t="s">
        <v>1266</v>
      </c>
      <c r="F286" s="10">
        <v>16</v>
      </c>
      <c r="G286" s="10" t="s">
        <v>1266</v>
      </c>
      <c r="H286" s="10">
        <v>16</v>
      </c>
      <c r="L286" s="10" t="s">
        <v>1283</v>
      </c>
      <c r="M286" s="10" t="s">
        <v>1283</v>
      </c>
      <c r="O286" s="10" t="s">
        <v>986</v>
      </c>
      <c r="R286" s="10" t="s">
        <v>1003</v>
      </c>
      <c r="U286" s="15">
        <f t="array" aca="1" ref="U286" ca="1">IFERROR(
IF(NOT(OR($G286="OBX",$G286="OBR")),INDEX(INDIRECT(U$2&amp;"!$A$1:$BJ$100"),MATCH("*"&amp;$G286&amp;"*",INDIRECT(U$2&amp;"!$B$1:$B$100"),0),MATCH($H286,INDIRECT(U$2&amp;"!$1:$1"),0)),
IF(OR($G286="OBX",$G286="OBR"),INDEX(INDIRECT(U$2&amp;"!$A$1:$BJ$100"),MATCH((("*"&amp;$G286&amp;"*")&amp;("*"&amp;$I286&amp;"*")&amp;("*"&amp;$J286&amp;"*")&amp;("*"&amp;$K286&amp;"*")),INDIRECT(U$2&amp;"!$B$1:$B$100")&amp;INDIRECT(U$2&amp;"!$E$1:$E$100")&amp;INDIRECT(U$2&amp;"!$G$1:$G$100")&amp;INDIRECT(U$2&amp;"!$F$1:$F$100"),0),MATCH($H286,INDIRECT(U$2&amp;"!$1:$1"),0)))),
"Not found")</f>
        <v>0</v>
      </c>
      <c r="V286" s="16" t="str">
        <f t="shared" ca="1" si="10"/>
        <v>Match</v>
      </c>
    </row>
    <row r="287" spans="1:22" ht="15" hidden="1" customHeight="1" x14ac:dyDescent="0.25">
      <c r="A287" s="10">
        <v>286</v>
      </c>
      <c r="B287" s="41" t="s">
        <v>639</v>
      </c>
      <c r="E287" s="10" t="s">
        <v>1266</v>
      </c>
      <c r="F287" s="10">
        <v>17</v>
      </c>
      <c r="G287" s="10" t="s">
        <v>1266</v>
      </c>
      <c r="H287" s="10">
        <v>17</v>
      </c>
      <c r="L287" s="10" t="s">
        <v>1284</v>
      </c>
      <c r="M287" s="10" t="s">
        <v>1284</v>
      </c>
      <c r="O287" s="10" t="s">
        <v>986</v>
      </c>
      <c r="R287" s="10" t="s">
        <v>1003</v>
      </c>
      <c r="U287" s="15">
        <f t="array" aca="1" ref="U287" ca="1">IFERROR(
IF(NOT(OR($G287="OBX",$G287="OBR")),INDEX(INDIRECT(U$2&amp;"!$A$1:$BJ$100"),MATCH("*"&amp;$G287&amp;"*",INDIRECT(U$2&amp;"!$B$1:$B$100"),0),MATCH($H287,INDIRECT(U$2&amp;"!$1:$1"),0)),
IF(OR($G287="OBX",$G287="OBR"),INDEX(INDIRECT(U$2&amp;"!$A$1:$BJ$100"),MATCH((("*"&amp;$G287&amp;"*")&amp;("*"&amp;$I287&amp;"*")&amp;("*"&amp;$J287&amp;"*")&amp;("*"&amp;$K287&amp;"*")),INDIRECT(U$2&amp;"!$B$1:$B$100")&amp;INDIRECT(U$2&amp;"!$E$1:$E$100")&amp;INDIRECT(U$2&amp;"!$G$1:$G$100")&amp;INDIRECT(U$2&amp;"!$F$1:$F$100"),0),MATCH($H287,INDIRECT(U$2&amp;"!$1:$1"),0)))),
"Not found")</f>
        <v>0</v>
      </c>
      <c r="V287" s="16" t="str">
        <f t="shared" ca="1" si="10"/>
        <v>Match</v>
      </c>
    </row>
    <row r="288" spans="1:22" ht="15" hidden="1" customHeight="1" x14ac:dyDescent="0.25">
      <c r="A288" s="10">
        <v>287</v>
      </c>
      <c r="B288" s="41" t="s">
        <v>639</v>
      </c>
      <c r="E288" s="10" t="s">
        <v>1266</v>
      </c>
      <c r="F288" s="10">
        <v>18</v>
      </c>
      <c r="G288" s="10" t="s">
        <v>1266</v>
      </c>
      <c r="H288" s="10">
        <v>18</v>
      </c>
      <c r="L288" s="10" t="s">
        <v>1285</v>
      </c>
      <c r="M288" s="10" t="s">
        <v>1285</v>
      </c>
      <c r="O288" s="10" t="s">
        <v>986</v>
      </c>
      <c r="R288" s="10" t="s">
        <v>1003</v>
      </c>
      <c r="U288" s="15">
        <f t="array" aca="1" ref="U288" ca="1">IFERROR(
IF(NOT(OR($G288="OBX",$G288="OBR")),INDEX(INDIRECT(U$2&amp;"!$A$1:$BJ$100"),MATCH("*"&amp;$G288&amp;"*",INDIRECT(U$2&amp;"!$B$1:$B$100"),0),MATCH($H288,INDIRECT(U$2&amp;"!$1:$1"),0)),
IF(OR($G288="OBX",$G288="OBR"),INDEX(INDIRECT(U$2&amp;"!$A$1:$BJ$100"),MATCH((("*"&amp;$G288&amp;"*")&amp;("*"&amp;$I288&amp;"*")&amp;("*"&amp;$J288&amp;"*")&amp;("*"&amp;$K288&amp;"*")),INDIRECT(U$2&amp;"!$B$1:$B$100")&amp;INDIRECT(U$2&amp;"!$E$1:$E$100")&amp;INDIRECT(U$2&amp;"!$G$1:$G$100")&amp;INDIRECT(U$2&amp;"!$F$1:$F$100"),0),MATCH($H288,INDIRECT(U$2&amp;"!$1:$1"),0)))),
"Not found")</f>
        <v>0</v>
      </c>
      <c r="V288" s="16" t="str">
        <f t="shared" ca="1" si="10"/>
        <v>Match</v>
      </c>
    </row>
    <row r="289" spans="1:22" ht="15" hidden="1" customHeight="1" x14ac:dyDescent="0.25">
      <c r="A289" s="10">
        <v>288</v>
      </c>
      <c r="B289" s="41" t="s">
        <v>639</v>
      </c>
      <c r="E289" s="10" t="s">
        <v>1266</v>
      </c>
      <c r="F289" s="10">
        <v>19</v>
      </c>
      <c r="G289" s="10" t="s">
        <v>1266</v>
      </c>
      <c r="H289" s="10">
        <v>19</v>
      </c>
      <c r="L289" s="10" t="s">
        <v>1286</v>
      </c>
      <c r="M289" s="10" t="s">
        <v>1286</v>
      </c>
      <c r="O289" s="10" t="s">
        <v>986</v>
      </c>
      <c r="R289" s="10" t="s">
        <v>1003</v>
      </c>
      <c r="U289" s="15">
        <f t="array" aca="1" ref="U289" ca="1">IFERROR(
IF(NOT(OR($G289="OBX",$G289="OBR")),INDEX(INDIRECT(U$2&amp;"!$A$1:$BJ$100"),MATCH("*"&amp;$G289&amp;"*",INDIRECT(U$2&amp;"!$B$1:$B$100"),0),MATCH($H289,INDIRECT(U$2&amp;"!$1:$1"),0)),
IF(OR($G289="OBX",$G289="OBR"),INDEX(INDIRECT(U$2&amp;"!$A$1:$BJ$100"),MATCH((("*"&amp;$G289&amp;"*")&amp;("*"&amp;$I289&amp;"*")&amp;("*"&amp;$J289&amp;"*")&amp;("*"&amp;$K289&amp;"*")),INDIRECT(U$2&amp;"!$B$1:$B$100")&amp;INDIRECT(U$2&amp;"!$E$1:$E$100")&amp;INDIRECT(U$2&amp;"!$G$1:$G$100")&amp;INDIRECT(U$2&amp;"!$F$1:$F$100"),0),MATCH($H289,INDIRECT(U$2&amp;"!$1:$1"),0)))),
"Not found")</f>
        <v>0</v>
      </c>
      <c r="V289" s="16" t="str">
        <f t="shared" ca="1" si="10"/>
        <v>Match</v>
      </c>
    </row>
    <row r="290" spans="1:22" ht="15" hidden="1" customHeight="1" x14ac:dyDescent="0.25">
      <c r="A290" s="10">
        <v>289</v>
      </c>
      <c r="B290" s="41" t="s">
        <v>639</v>
      </c>
      <c r="E290" s="10" t="s">
        <v>1266</v>
      </c>
      <c r="F290" s="10">
        <v>20</v>
      </c>
      <c r="G290" s="10" t="s">
        <v>1266</v>
      </c>
      <c r="H290" s="10">
        <v>20</v>
      </c>
      <c r="L290" s="10" t="s">
        <v>667</v>
      </c>
      <c r="M290" s="10" t="s">
        <v>667</v>
      </c>
      <c r="N290" s="10" t="s">
        <v>1017</v>
      </c>
      <c r="O290" s="10" t="s">
        <v>553</v>
      </c>
      <c r="P290" s="10" t="s">
        <v>987</v>
      </c>
      <c r="Q290" s="10" t="s">
        <v>668</v>
      </c>
      <c r="T290" s="17" t="str">
        <f t="array" ref="T290">IFERROR(INDEX(Mappings!$L:$L,MATCH(S290&amp;$L290,Mappings!$J:$J&amp;Mappings!$D:$D,0)),"")</f>
        <v/>
      </c>
      <c r="U290" s="15">
        <f t="array" aca="1" ref="U290" ca="1">IFERROR(
IF(NOT(OR($G290="OBX",$G290="OBR")),INDEX(INDIRECT(U$2&amp;"!$A$1:$BJ$100"),MATCH("*"&amp;$G290&amp;"*",INDIRECT(U$2&amp;"!$B$1:$B$100"),0),MATCH($H290,INDIRECT(U$2&amp;"!$1:$1"),0)),
IF(OR($G290="OBX",$G290="OBR"),INDEX(INDIRECT(U$2&amp;"!$A$1:$BJ$100"),MATCH((("*"&amp;$G290&amp;"*")&amp;("*"&amp;$I290&amp;"*")&amp;("*"&amp;$J290&amp;"*")&amp;("*"&amp;$K290&amp;"*")),INDIRECT(U$2&amp;"!$B$1:$B$100")&amp;INDIRECT(U$2&amp;"!$E$1:$E$100")&amp;INDIRECT(U$2&amp;"!$G$1:$G$100")&amp;INDIRECT(U$2&amp;"!$F$1:$F$100"),0),MATCH($H290,INDIRECT(U$2&amp;"!$1:$1"),0)))),
"Not found")</f>
        <v>0</v>
      </c>
      <c r="V290" s="16" t="str">
        <f t="shared" ca="1" si="10"/>
        <v/>
      </c>
    </row>
    <row r="291" spans="1:22" ht="15" customHeight="1" x14ac:dyDescent="0.25">
      <c r="A291" s="10">
        <v>290</v>
      </c>
      <c r="B291" s="41"/>
      <c r="E291" s="10" t="s">
        <v>1266</v>
      </c>
      <c r="F291" s="10">
        <v>21</v>
      </c>
      <c r="G291" s="10" t="s">
        <v>1266</v>
      </c>
      <c r="H291" s="10">
        <v>21</v>
      </c>
      <c r="L291" s="10" t="s">
        <v>1287</v>
      </c>
      <c r="M291" s="10" t="s">
        <v>1287</v>
      </c>
      <c r="N291" s="10" t="s">
        <v>986</v>
      </c>
      <c r="O291" s="10" t="s">
        <v>986</v>
      </c>
      <c r="P291" s="10" t="s">
        <v>986</v>
      </c>
      <c r="R291" s="10" t="s">
        <v>1288</v>
      </c>
      <c r="S291" s="15" t="s">
        <v>1730</v>
      </c>
      <c r="T291" s="14" t="str">
        <f>S291</f>
        <v>BON SECOURS ST MARY'S HOSPITAL^^^^^NPI&amp;2.16.840.1.113883.4.6&amp;ISO^XX^^^10614</v>
      </c>
      <c r="U291" s="15" t="str">
        <f t="array" aca="1" ref="U291" ca="1">IFERROR(
IF(NOT(OR($G291="OBX",$G291="OBR")),INDEX(INDIRECT(U$2&amp;"!$A$1:$BJ$100"),MATCH("*"&amp;$G291&amp;"*",INDIRECT(U$2&amp;"!$B$1:$B$100"),0),MATCH($H291,INDIRECT(U$2&amp;"!$1:$1"),0)),
IF(OR($G291="OBX",$G291="OBR"),INDEX(INDIRECT(U$2&amp;"!$A$1:$BJ$100"),MATCH((("*"&amp;$G291&amp;"*")&amp;("*"&amp;$I291&amp;"*")&amp;("*"&amp;$J291&amp;"*")&amp;("*"&amp;$K291&amp;"*")),INDIRECT(U$2&amp;"!$B$1:$B$100")&amp;INDIRECT(U$2&amp;"!$E$1:$E$100")&amp;INDIRECT(U$2&amp;"!$G$1:$G$100")&amp;INDIRECT(U$2&amp;"!$F$1:$F$100"),0),MATCH($H291,INDIRECT(U$2&amp;"!$1:$1"),0)))),
"Not found")</f>
        <v>BON SECOURS ST MARY'S HOSPITAL^^^^^NPI&amp;2.16.840.1.113883.4.6&amp;ISO^XX^^^10614</v>
      </c>
      <c r="V291" s="16" t="str">
        <f t="shared" ca="1" si="10"/>
        <v>Match</v>
      </c>
    </row>
    <row r="292" spans="1:22" ht="15" customHeight="1" x14ac:dyDescent="0.25">
      <c r="A292" s="10">
        <v>291</v>
      </c>
      <c r="B292" s="41"/>
      <c r="E292" s="10" t="s">
        <v>1266</v>
      </c>
      <c r="F292" s="10">
        <v>22</v>
      </c>
      <c r="G292" s="10" t="s">
        <v>1266</v>
      </c>
      <c r="H292" s="10">
        <v>22</v>
      </c>
      <c r="L292" s="10" t="s">
        <v>1289</v>
      </c>
      <c r="M292" s="10" t="s">
        <v>1289</v>
      </c>
      <c r="N292" s="10" t="s">
        <v>986</v>
      </c>
      <c r="O292" s="10" t="s">
        <v>986</v>
      </c>
      <c r="P292" s="10" t="s">
        <v>986</v>
      </c>
      <c r="R292" s="10" t="s">
        <v>1290</v>
      </c>
      <c r="S292" s="15" t="s">
        <v>1523</v>
      </c>
      <c r="T292" s="14" t="str">
        <f>S292</f>
        <v>5801 BREMO RD^^RICHMOND^VA^23226^USA^^^51760</v>
      </c>
      <c r="U292" s="15" t="str">
        <f t="array" aca="1" ref="U292" ca="1">IFERROR(
IF(NOT(OR($G292="OBX",$G292="OBR")),INDEX(INDIRECT(U$2&amp;"!$A$1:$BJ$100"),MATCH("*"&amp;$G292&amp;"*",INDIRECT(U$2&amp;"!$B$1:$B$100"),0),MATCH($H292,INDIRECT(U$2&amp;"!$1:$1"),0)),
IF(OR($G292="OBX",$G292="OBR"),INDEX(INDIRECT(U$2&amp;"!$A$1:$BJ$100"),MATCH((("*"&amp;$G292&amp;"*")&amp;("*"&amp;$I292&amp;"*")&amp;("*"&amp;$J292&amp;"*")&amp;("*"&amp;$K292&amp;"*")),INDIRECT(U$2&amp;"!$B$1:$B$100")&amp;INDIRECT(U$2&amp;"!$E$1:$E$100")&amp;INDIRECT(U$2&amp;"!$G$1:$G$100")&amp;INDIRECT(U$2&amp;"!$F$1:$F$100"),0),MATCH($H292,INDIRECT(U$2&amp;"!$1:$1"),0)))),
"Not found")</f>
        <v>5801 BREMO RD^^RICHMOND^VA^23226^USA^^^51760</v>
      </c>
      <c r="V292" s="16" t="str">
        <f t="shared" ca="1" si="10"/>
        <v>Match</v>
      </c>
    </row>
    <row r="293" spans="1:22" ht="15" customHeight="1" x14ac:dyDescent="0.25">
      <c r="A293" s="10">
        <v>292</v>
      </c>
      <c r="B293" s="41"/>
      <c r="E293" s="10" t="s">
        <v>1266</v>
      </c>
      <c r="F293" s="10">
        <v>23</v>
      </c>
      <c r="G293" s="10" t="s">
        <v>1266</v>
      </c>
      <c r="H293" s="10">
        <v>23</v>
      </c>
      <c r="L293" s="10" t="s">
        <v>1291</v>
      </c>
      <c r="M293" s="10" t="s">
        <v>1291</v>
      </c>
      <c r="N293" s="10" t="s">
        <v>986</v>
      </c>
      <c r="O293" s="10" t="s">
        <v>986</v>
      </c>
      <c r="P293" s="10" t="s">
        <v>986</v>
      </c>
      <c r="R293" s="10" t="s">
        <v>1292</v>
      </c>
      <c r="S293" s="42">
        <v>8042852011</v>
      </c>
      <c r="T293" s="14" t="str">
        <f>IF(S293=0,"",(CONCATENATE("^^^^^",LEFT(S293,3),"^",RIGHT(S293,7))))</f>
        <v>^^^^^804^2852011</v>
      </c>
      <c r="U293" s="15" t="str">
        <f t="array" aca="1" ref="U293" ca="1">IFERROR(
IF(NOT(OR($G293="OBX",$G293="OBR")),INDEX(INDIRECT(U$2&amp;"!$A$1:$BJ$100"),MATCH("*"&amp;$G293&amp;"*",INDIRECT(U$2&amp;"!$B$1:$B$100"),0),MATCH($H293,INDIRECT(U$2&amp;"!$1:$1"),0)),
IF(OR($G293="OBX",$G293="OBR"),INDEX(INDIRECT(U$2&amp;"!$A$1:$BJ$100"),MATCH((("*"&amp;$G293&amp;"*")&amp;("*"&amp;$I293&amp;"*")&amp;("*"&amp;$J293&amp;"*")&amp;("*"&amp;$K293&amp;"*")),INDIRECT(U$2&amp;"!$B$1:$B$100")&amp;INDIRECT(U$2&amp;"!$E$1:$E$100")&amp;INDIRECT(U$2&amp;"!$G$1:$G$100")&amp;INDIRECT(U$2&amp;"!$F$1:$F$100"),0),MATCH($H293,INDIRECT(U$2&amp;"!$1:$1"),0)))),
"Not found")</f>
        <v>^^^^^804^2852011</v>
      </c>
      <c r="V293" s="16" t="str">
        <f t="shared" ca="1" si="10"/>
        <v>Match</v>
      </c>
    </row>
    <row r="294" spans="1:22" ht="15" hidden="1" customHeight="1" x14ac:dyDescent="0.25">
      <c r="A294" s="10">
        <v>293</v>
      </c>
      <c r="B294" s="41" t="s">
        <v>639</v>
      </c>
      <c r="E294" s="10" t="s">
        <v>1266</v>
      </c>
      <c r="F294" s="10">
        <v>24</v>
      </c>
      <c r="G294" s="10" t="s">
        <v>1266</v>
      </c>
      <c r="H294" s="10">
        <v>24</v>
      </c>
      <c r="L294" s="10" t="s">
        <v>1293</v>
      </c>
      <c r="M294" s="10" t="s">
        <v>1293</v>
      </c>
      <c r="O294" s="10" t="s">
        <v>331</v>
      </c>
      <c r="U294" s="15">
        <f t="array" aca="1" ref="U294" ca="1">IFERROR(
IF(NOT(OR($G294="OBX",$G294="OBR")),INDEX(INDIRECT(U$2&amp;"!$A$1:$BJ$100"),MATCH("*"&amp;$G294&amp;"*",INDIRECT(U$2&amp;"!$B$1:$B$100"),0),MATCH($H294,INDIRECT(U$2&amp;"!$1:$1"),0)),
IF(OR($G294="OBX",$G294="OBR"),INDEX(INDIRECT(U$2&amp;"!$A$1:$BJ$100"),MATCH((("*"&amp;$G294&amp;"*")&amp;("*"&amp;$I294&amp;"*")&amp;("*"&amp;$J294&amp;"*")&amp;("*"&amp;$K294&amp;"*")),INDIRECT(U$2&amp;"!$B$1:$B$100")&amp;INDIRECT(U$2&amp;"!$E$1:$E$100")&amp;INDIRECT(U$2&amp;"!$G$1:$G$100")&amp;INDIRECT(U$2&amp;"!$F$1:$F$100"),0),MATCH($H294,INDIRECT(U$2&amp;"!$1:$1"),0)))),
"Not found")</f>
        <v>0</v>
      </c>
      <c r="V294" s="16" t="str">
        <f t="shared" ca="1" si="10"/>
        <v>Match</v>
      </c>
    </row>
    <row r="295" spans="1:22" ht="15" hidden="1" customHeight="1" x14ac:dyDescent="0.25">
      <c r="A295" s="10">
        <v>294</v>
      </c>
      <c r="B295" s="41" t="s">
        <v>639</v>
      </c>
      <c r="E295" s="10" t="s">
        <v>1266</v>
      </c>
      <c r="F295" s="10">
        <v>25</v>
      </c>
      <c r="G295" s="10" t="s">
        <v>1266</v>
      </c>
      <c r="H295" s="10">
        <v>25</v>
      </c>
      <c r="L295" s="10" t="s">
        <v>1294</v>
      </c>
      <c r="M295" s="10" t="s">
        <v>1294</v>
      </c>
      <c r="O295" s="10" t="s">
        <v>331</v>
      </c>
      <c r="U295" s="15">
        <f t="array" aca="1" ref="U295" ca="1">IFERROR(
IF(NOT(OR($G295="OBX",$G295="OBR")),INDEX(INDIRECT(U$2&amp;"!$A$1:$BJ$100"),MATCH("*"&amp;$G295&amp;"*",INDIRECT(U$2&amp;"!$B$1:$B$100"),0),MATCH($H295,INDIRECT(U$2&amp;"!$1:$1"),0)),
IF(OR($G295="OBX",$G295="OBR"),INDEX(INDIRECT(U$2&amp;"!$A$1:$BJ$100"),MATCH((("*"&amp;$G295&amp;"*")&amp;("*"&amp;$I295&amp;"*")&amp;("*"&amp;$J295&amp;"*")&amp;("*"&amp;$K295&amp;"*")),INDIRECT(U$2&amp;"!$B$1:$B$100")&amp;INDIRECT(U$2&amp;"!$E$1:$E$100")&amp;INDIRECT(U$2&amp;"!$G$1:$G$100")&amp;INDIRECT(U$2&amp;"!$F$1:$F$100"),0),MATCH($H295,INDIRECT(U$2&amp;"!$1:$1"),0)))),
"Not found")</f>
        <v>0</v>
      </c>
      <c r="V295" s="16" t="str">
        <f t="shared" ca="1" si="10"/>
        <v>Match</v>
      </c>
    </row>
    <row r="296" spans="1:22" ht="15" hidden="1" customHeight="1" x14ac:dyDescent="0.25">
      <c r="A296" s="10">
        <v>295</v>
      </c>
      <c r="B296" s="41" t="s">
        <v>639</v>
      </c>
      <c r="E296" s="10" t="s">
        <v>1266</v>
      </c>
      <c r="F296" s="10">
        <v>26</v>
      </c>
      <c r="G296" s="10" t="s">
        <v>1266</v>
      </c>
      <c r="H296" s="10">
        <v>26</v>
      </c>
      <c r="L296" s="10" t="s">
        <v>1295</v>
      </c>
      <c r="M296" s="10" t="s">
        <v>1295</v>
      </c>
      <c r="O296" s="10" t="s">
        <v>1296</v>
      </c>
      <c r="U296" s="15">
        <f t="array" aca="1" ref="U296" ca="1">IFERROR(
IF(NOT(OR($G296="OBX",$G296="OBR")),INDEX(INDIRECT(U$2&amp;"!$A$1:$BJ$100"),MATCH("*"&amp;$G296&amp;"*",INDIRECT(U$2&amp;"!$B$1:$B$100"),0),MATCH($H296,INDIRECT(U$2&amp;"!$1:$1"),0)),
IF(OR($G296="OBX",$G296="OBR"),INDEX(INDIRECT(U$2&amp;"!$A$1:$BJ$100"),MATCH((("*"&amp;$G296&amp;"*")&amp;("*"&amp;$I296&amp;"*")&amp;("*"&amp;$J296&amp;"*")&amp;("*"&amp;$K296&amp;"*")),INDIRECT(U$2&amp;"!$B$1:$B$100")&amp;INDIRECT(U$2&amp;"!$E$1:$E$100")&amp;INDIRECT(U$2&amp;"!$G$1:$G$100")&amp;INDIRECT(U$2&amp;"!$F$1:$F$100"),0),MATCH($H296,INDIRECT(U$2&amp;"!$1:$1"),0)))),
"Not found")</f>
        <v>0</v>
      </c>
      <c r="V296" s="16" t="str">
        <f t="shared" ca="1" si="10"/>
        <v>Match</v>
      </c>
    </row>
    <row r="297" spans="1:22" ht="15" hidden="1" customHeight="1" x14ac:dyDescent="0.25">
      <c r="A297" s="10">
        <v>296</v>
      </c>
      <c r="B297" s="41" t="s">
        <v>639</v>
      </c>
      <c r="E297" s="10" t="s">
        <v>1266</v>
      </c>
      <c r="F297" s="10">
        <v>27</v>
      </c>
      <c r="G297" s="10" t="s">
        <v>1266</v>
      </c>
      <c r="H297" s="10">
        <v>27</v>
      </c>
      <c r="L297" s="10" t="s">
        <v>1297</v>
      </c>
      <c r="M297" s="10" t="s">
        <v>1297</v>
      </c>
      <c r="O297" s="10" t="s">
        <v>331</v>
      </c>
      <c r="U297" s="15">
        <f t="array" aca="1" ref="U297" ca="1">IFERROR(
IF(NOT(OR($G297="OBX",$G297="OBR")),INDEX(INDIRECT(U$2&amp;"!$A$1:$BJ$100"),MATCH("*"&amp;$G297&amp;"*",INDIRECT(U$2&amp;"!$B$1:$B$100"),0),MATCH($H297,INDIRECT(U$2&amp;"!$1:$1"),0)),
IF(OR($G297="OBX",$G297="OBR"),INDEX(INDIRECT(U$2&amp;"!$A$1:$BJ$100"),MATCH((("*"&amp;$G297&amp;"*")&amp;("*"&amp;$I297&amp;"*")&amp;("*"&amp;$J297&amp;"*")&amp;("*"&amp;$K297&amp;"*")),INDIRECT(U$2&amp;"!$B$1:$B$100")&amp;INDIRECT(U$2&amp;"!$E$1:$E$100")&amp;INDIRECT(U$2&amp;"!$G$1:$G$100")&amp;INDIRECT(U$2&amp;"!$F$1:$F$100"),0),MATCH($H297,INDIRECT(U$2&amp;"!$1:$1"),0)))),
"Not found")</f>
        <v>0</v>
      </c>
      <c r="V297" s="16" t="str">
        <f t="shared" ca="1" si="10"/>
        <v>Match</v>
      </c>
    </row>
    <row r="298" spans="1:22" ht="15" hidden="1" customHeight="1" x14ac:dyDescent="0.25">
      <c r="A298" s="10">
        <v>297</v>
      </c>
      <c r="B298" s="41" t="s">
        <v>639</v>
      </c>
      <c r="E298" s="10" t="s">
        <v>1266</v>
      </c>
      <c r="F298" s="10">
        <v>28</v>
      </c>
      <c r="G298" s="10" t="s">
        <v>1266</v>
      </c>
      <c r="H298" s="10">
        <v>28</v>
      </c>
      <c r="L298" s="10" t="s">
        <v>1298</v>
      </c>
      <c r="M298" s="10" t="s">
        <v>1298</v>
      </c>
      <c r="O298" s="10" t="s">
        <v>331</v>
      </c>
      <c r="U298" s="15">
        <f t="array" aca="1" ref="U298" ca="1">IFERROR(
IF(NOT(OR($G298="OBX",$G298="OBR")),INDEX(INDIRECT(U$2&amp;"!$A$1:$BJ$100"),MATCH("*"&amp;$G298&amp;"*",INDIRECT(U$2&amp;"!$B$1:$B$100"),0),MATCH($H298,INDIRECT(U$2&amp;"!$1:$1"),0)),
IF(OR($G298="OBX",$G298="OBR"),INDEX(INDIRECT(U$2&amp;"!$A$1:$BJ$100"),MATCH((("*"&amp;$G298&amp;"*")&amp;("*"&amp;$I298&amp;"*")&amp;("*"&amp;$J298&amp;"*")&amp;("*"&amp;$K298&amp;"*")),INDIRECT(U$2&amp;"!$B$1:$B$100")&amp;INDIRECT(U$2&amp;"!$E$1:$E$100")&amp;INDIRECT(U$2&amp;"!$G$1:$G$100")&amp;INDIRECT(U$2&amp;"!$F$1:$F$100"),0),MATCH($H298,INDIRECT(U$2&amp;"!$1:$1"),0)))),
"Not found")</f>
        <v>0</v>
      </c>
      <c r="V298" s="16" t="str">
        <f t="shared" ca="1" si="10"/>
        <v>Match</v>
      </c>
    </row>
    <row r="299" spans="1:22" ht="15" hidden="1" customHeight="1" x14ac:dyDescent="0.25">
      <c r="A299" s="10">
        <v>298</v>
      </c>
      <c r="B299" s="41" t="s">
        <v>639</v>
      </c>
      <c r="E299" s="10" t="s">
        <v>1266</v>
      </c>
      <c r="F299" s="10">
        <v>29</v>
      </c>
      <c r="G299" s="10" t="s">
        <v>1266</v>
      </c>
      <c r="H299" s="10">
        <v>29</v>
      </c>
      <c r="L299" s="10" t="s">
        <v>1299</v>
      </c>
      <c r="M299" s="10" t="s">
        <v>1299</v>
      </c>
      <c r="O299" s="10" t="s">
        <v>331</v>
      </c>
      <c r="U299" s="15">
        <f t="array" aca="1" ref="U299" ca="1">IFERROR(
IF(NOT(OR($G299="OBX",$G299="OBR")),INDEX(INDIRECT(U$2&amp;"!$A$1:$BJ$100"),MATCH("*"&amp;$G299&amp;"*",INDIRECT(U$2&amp;"!$B$1:$B$100"),0),MATCH($H299,INDIRECT(U$2&amp;"!$1:$1"),0)),
IF(OR($G299="OBX",$G299="OBR"),INDEX(INDIRECT(U$2&amp;"!$A$1:$BJ$100"),MATCH((("*"&amp;$G299&amp;"*")&amp;("*"&amp;$I299&amp;"*")&amp;("*"&amp;$J299&amp;"*")&amp;("*"&amp;$K299&amp;"*")),INDIRECT(U$2&amp;"!$B$1:$B$100")&amp;INDIRECT(U$2&amp;"!$E$1:$E$100")&amp;INDIRECT(U$2&amp;"!$G$1:$G$100")&amp;INDIRECT(U$2&amp;"!$F$1:$F$100"),0),MATCH($H299,INDIRECT(U$2&amp;"!$1:$1"),0)))),
"Not found")</f>
        <v>0</v>
      </c>
      <c r="V299" s="16" t="str">
        <f t="shared" ca="1" si="10"/>
        <v>Match</v>
      </c>
    </row>
    <row r="300" spans="1:22" ht="15" hidden="1" customHeight="1" x14ac:dyDescent="0.25">
      <c r="A300" s="10">
        <v>299</v>
      </c>
      <c r="B300" s="41" t="s">
        <v>639</v>
      </c>
      <c r="E300" s="10" t="s">
        <v>1266</v>
      </c>
      <c r="F300" s="10">
        <v>30</v>
      </c>
      <c r="G300" s="10" t="s">
        <v>1266</v>
      </c>
      <c r="H300" s="10">
        <v>30</v>
      </c>
      <c r="L300" s="10" t="s">
        <v>1300</v>
      </c>
      <c r="M300" s="10" t="s">
        <v>1300</v>
      </c>
      <c r="O300" s="10" t="s">
        <v>331</v>
      </c>
      <c r="U300" s="15">
        <f t="array" aca="1" ref="U300" ca="1">IFERROR(
IF(NOT(OR($G300="OBX",$G300="OBR")),INDEX(INDIRECT(U$2&amp;"!$A$1:$BJ$100"),MATCH("*"&amp;$G300&amp;"*",INDIRECT(U$2&amp;"!$B$1:$B$100"),0),MATCH($H300,INDIRECT(U$2&amp;"!$1:$1"),0)),
IF(OR($G300="OBX",$G300="OBR"),INDEX(INDIRECT(U$2&amp;"!$A$1:$BJ$100"),MATCH((("*"&amp;$G300&amp;"*")&amp;("*"&amp;$I300&amp;"*")&amp;("*"&amp;$J300&amp;"*")&amp;("*"&amp;$K300&amp;"*")),INDIRECT(U$2&amp;"!$B$1:$B$100")&amp;INDIRECT(U$2&amp;"!$E$1:$E$100")&amp;INDIRECT(U$2&amp;"!$G$1:$G$100")&amp;INDIRECT(U$2&amp;"!$F$1:$F$100"),0),MATCH($H300,INDIRECT(U$2&amp;"!$1:$1"),0)))),
"Not found")</f>
        <v>0</v>
      </c>
      <c r="V300" s="16" t="str">
        <f t="shared" ca="1" si="10"/>
        <v>Match</v>
      </c>
    </row>
    <row r="301" spans="1:22" ht="15" hidden="1" customHeight="1" x14ac:dyDescent="0.25">
      <c r="A301" s="10">
        <v>300</v>
      </c>
      <c r="B301" s="41" t="s">
        <v>639</v>
      </c>
      <c r="E301" s="10" t="s">
        <v>1266</v>
      </c>
      <c r="F301" s="10">
        <v>31</v>
      </c>
      <c r="G301" s="10" t="s">
        <v>1266</v>
      </c>
      <c r="H301" s="10">
        <v>31</v>
      </c>
      <c r="L301" s="10" t="s">
        <v>1301</v>
      </c>
      <c r="M301" s="10" t="s">
        <v>1301</v>
      </c>
      <c r="O301" s="10" t="s">
        <v>331</v>
      </c>
      <c r="U301" s="15">
        <f t="array" aca="1" ref="U301" ca="1">IFERROR(
IF(NOT(OR($G301="OBX",$G301="OBR")),INDEX(INDIRECT(U$2&amp;"!$A$1:$BJ$100"),MATCH("*"&amp;$G301&amp;"*",INDIRECT(U$2&amp;"!$B$1:$B$100"),0),MATCH($H301,INDIRECT(U$2&amp;"!$1:$1"),0)),
IF(OR($G301="OBX",$G301="OBR"),INDEX(INDIRECT(U$2&amp;"!$A$1:$BJ$100"),MATCH((("*"&amp;$G301&amp;"*")&amp;("*"&amp;$I301&amp;"*")&amp;("*"&amp;$J301&amp;"*")&amp;("*"&amp;$K301&amp;"*")),INDIRECT(U$2&amp;"!$B$1:$B$100")&amp;INDIRECT(U$2&amp;"!$E$1:$E$100")&amp;INDIRECT(U$2&amp;"!$G$1:$G$100")&amp;INDIRECT(U$2&amp;"!$F$1:$F$100"),0),MATCH($H301,INDIRECT(U$2&amp;"!$1:$1"),0)))),
"Not found")</f>
        <v>0</v>
      </c>
      <c r="V301" s="16" t="str">
        <f t="shared" ca="1" si="10"/>
        <v>Match</v>
      </c>
    </row>
    <row r="302" spans="1:22" ht="15" hidden="1" customHeight="1" x14ac:dyDescent="0.25">
      <c r="A302" s="10">
        <v>301</v>
      </c>
      <c r="B302" s="41" t="s">
        <v>639</v>
      </c>
      <c r="C302" s="12"/>
      <c r="D302" s="12"/>
      <c r="E302" s="12" t="s">
        <v>1302</v>
      </c>
      <c r="F302" s="12" t="s">
        <v>1302</v>
      </c>
      <c r="G302" s="12"/>
      <c r="H302" s="12"/>
      <c r="I302" s="12"/>
      <c r="J302" s="12"/>
      <c r="K302" s="12"/>
      <c r="L302" s="12"/>
      <c r="M302" s="12" t="s">
        <v>1302</v>
      </c>
      <c r="N302" s="12"/>
      <c r="O302" s="12"/>
      <c r="P302" s="12"/>
      <c r="Q302" s="12"/>
      <c r="R302" s="12"/>
      <c r="S302" s="12" t="s">
        <v>1302</v>
      </c>
      <c r="T302" s="12" t="s">
        <v>1302</v>
      </c>
      <c r="U302" s="12" t="s">
        <v>1302</v>
      </c>
      <c r="V302" s="12" t="s">
        <v>1302</v>
      </c>
    </row>
    <row r="303" spans="1:22" ht="15" hidden="1" customHeight="1" x14ac:dyDescent="0.25">
      <c r="A303" s="10">
        <v>302</v>
      </c>
      <c r="B303" s="41" t="s">
        <v>639</v>
      </c>
      <c r="E303" s="10" t="s">
        <v>1302</v>
      </c>
      <c r="F303" s="10">
        <v>1</v>
      </c>
      <c r="G303" s="10" t="s">
        <v>1302</v>
      </c>
      <c r="H303" s="10">
        <v>1</v>
      </c>
      <c r="L303" s="10" t="s">
        <v>1303</v>
      </c>
      <c r="M303" s="10" t="s">
        <v>1303</v>
      </c>
      <c r="N303" s="10" t="s">
        <v>1020</v>
      </c>
      <c r="O303" s="10" t="s">
        <v>328</v>
      </c>
      <c r="P303" s="10" t="s">
        <v>983</v>
      </c>
      <c r="T303" s="14">
        <f>S303</f>
        <v>0</v>
      </c>
      <c r="U303" s="15" t="str">
        <f t="array" aca="1" ref="U303" ca="1">IFERROR(
IF(NOT(OR($G303="OBX",$G303="OBR")),INDEX(INDIRECT(U$2&amp;"!$A$1:$BJ$100"),MATCH("*"&amp;$G303&amp;"*",INDIRECT(U$2&amp;"!$B$1:$B$100"),0),MATCH($H303,INDIRECT(U$2&amp;"!$1:$1"),0)),
IF(OR($G303="OBX",$G303="OBR"),INDEX(INDIRECT(U$2&amp;"!$A$1:$BJ$100"),MATCH((("*"&amp;$G303&amp;"*")&amp;("*"&amp;$I303&amp;"*")&amp;("*"&amp;$J303&amp;"*")&amp;("*"&amp;$K303&amp;"*")),INDIRECT(U$2&amp;"!$B$1:$B$100")&amp;INDIRECT(U$2&amp;"!$E$1:$E$100")&amp;INDIRECT(U$2&amp;"!$G$1:$G$100")&amp;INDIRECT(U$2&amp;"!$F$1:$F$100"),0),MATCH($H303,INDIRECT(U$2&amp;"!$1:$1"),0)))),
"Not found")</f>
        <v>Not found</v>
      </c>
      <c r="V303" s="16" t="str">
        <f t="shared" ref="V303:V316" ca="1" si="11">IF(T303=U303,"Match","")</f>
        <v/>
      </c>
    </row>
    <row r="304" spans="1:22" ht="15" hidden="1" customHeight="1" x14ac:dyDescent="0.25">
      <c r="A304" s="10">
        <v>303</v>
      </c>
      <c r="B304" s="41" t="s">
        <v>639</v>
      </c>
      <c r="E304" s="10" t="s">
        <v>1302</v>
      </c>
      <c r="F304" s="10">
        <v>2</v>
      </c>
      <c r="G304" s="10" t="s">
        <v>1302</v>
      </c>
      <c r="H304" s="10">
        <v>2</v>
      </c>
      <c r="L304" s="10" t="s">
        <v>1304</v>
      </c>
      <c r="M304" s="10" t="s">
        <v>1304</v>
      </c>
      <c r="O304" s="10" t="s">
        <v>331</v>
      </c>
      <c r="U304" s="15" t="str">
        <f t="array" aca="1" ref="U304" ca="1">IFERROR(
IF(NOT(OR($G304="OBX",$G304="OBR")),INDEX(INDIRECT(U$2&amp;"!$A$1:$BJ$100"),MATCH("*"&amp;$G304&amp;"*",INDIRECT(U$2&amp;"!$B$1:$B$100"),0),MATCH($H304,INDIRECT(U$2&amp;"!$1:$1"),0)),
IF(OR($G304="OBX",$G304="OBR"),INDEX(INDIRECT(U$2&amp;"!$A$1:$BJ$100"),MATCH((("*"&amp;$G304&amp;"*")&amp;("*"&amp;$I304&amp;"*")&amp;("*"&amp;$J304&amp;"*")&amp;("*"&amp;$K304&amp;"*")),INDIRECT(U$2&amp;"!$B$1:$B$100")&amp;INDIRECT(U$2&amp;"!$E$1:$E$100")&amp;INDIRECT(U$2&amp;"!$G$1:$G$100")&amp;INDIRECT(U$2&amp;"!$F$1:$F$100"),0),MATCH($H304,INDIRECT(U$2&amp;"!$1:$1"),0)))),
"Not found")</f>
        <v>Not found</v>
      </c>
      <c r="V304" s="16" t="str">
        <f t="shared" ca="1" si="11"/>
        <v/>
      </c>
    </row>
    <row r="305" spans="1:22" ht="15" hidden="1" customHeight="1" x14ac:dyDescent="0.25">
      <c r="A305" s="10">
        <v>304</v>
      </c>
      <c r="B305" s="41" t="s">
        <v>639</v>
      </c>
      <c r="E305" s="10" t="s">
        <v>1302</v>
      </c>
      <c r="F305" s="10">
        <v>3</v>
      </c>
      <c r="G305" s="10" t="s">
        <v>1302</v>
      </c>
      <c r="H305" s="10">
        <v>3</v>
      </c>
      <c r="L305" s="10" t="s">
        <v>1305</v>
      </c>
      <c r="M305" s="10" t="s">
        <v>1305</v>
      </c>
      <c r="O305" s="10" t="s">
        <v>331</v>
      </c>
      <c r="U305" s="15" t="str">
        <f t="array" aca="1" ref="U305" ca="1">IFERROR(
IF(NOT(OR($G305="OBX",$G305="OBR")),INDEX(INDIRECT(U$2&amp;"!$A$1:$BJ$100"),MATCH("*"&amp;$G305&amp;"*",INDIRECT(U$2&amp;"!$B$1:$B$100"),0),MATCH($H305,INDIRECT(U$2&amp;"!$1:$1"),0)),
IF(OR($G305="OBX",$G305="OBR"),INDEX(INDIRECT(U$2&amp;"!$A$1:$BJ$100"),MATCH((("*"&amp;$G305&amp;"*")&amp;("*"&amp;$I305&amp;"*")&amp;("*"&amp;$J305&amp;"*")&amp;("*"&amp;$K305&amp;"*")),INDIRECT(U$2&amp;"!$B$1:$B$100")&amp;INDIRECT(U$2&amp;"!$E$1:$E$100")&amp;INDIRECT(U$2&amp;"!$G$1:$G$100")&amp;INDIRECT(U$2&amp;"!$F$1:$F$100"),0),MATCH($H305,INDIRECT(U$2&amp;"!$1:$1"),0)))),
"Not found")</f>
        <v>Not found</v>
      </c>
      <c r="V305" s="16" t="str">
        <f t="shared" ca="1" si="11"/>
        <v/>
      </c>
    </row>
    <row r="306" spans="1:22" ht="15" hidden="1" customHeight="1" x14ac:dyDescent="0.25">
      <c r="A306" s="10">
        <v>305</v>
      </c>
      <c r="B306" s="41" t="s">
        <v>639</v>
      </c>
      <c r="E306" s="10" t="s">
        <v>1302</v>
      </c>
      <c r="F306" s="10">
        <v>4</v>
      </c>
      <c r="G306" s="10" t="s">
        <v>1302</v>
      </c>
      <c r="H306" s="10">
        <v>4</v>
      </c>
      <c r="L306" s="10" t="s">
        <v>1306</v>
      </c>
      <c r="M306" s="10" t="s">
        <v>1306</v>
      </c>
      <c r="O306" s="10" t="s">
        <v>331</v>
      </c>
      <c r="U306" s="15" t="str">
        <f t="array" aca="1" ref="U306" ca="1">IFERROR(
IF(NOT(OR($G306="OBX",$G306="OBR")),INDEX(INDIRECT(U$2&amp;"!$A$1:$BJ$100"),MATCH("*"&amp;$G306&amp;"*",INDIRECT(U$2&amp;"!$B$1:$B$100"),0),MATCH($H306,INDIRECT(U$2&amp;"!$1:$1"),0)),
IF(OR($G306="OBX",$G306="OBR"),INDEX(INDIRECT(U$2&amp;"!$A$1:$BJ$100"),MATCH((("*"&amp;$G306&amp;"*")&amp;("*"&amp;$I306&amp;"*")&amp;("*"&amp;$J306&amp;"*")&amp;("*"&amp;$K306&amp;"*")),INDIRECT(U$2&amp;"!$B$1:$B$100")&amp;INDIRECT(U$2&amp;"!$E$1:$E$100")&amp;INDIRECT(U$2&amp;"!$G$1:$G$100")&amp;INDIRECT(U$2&amp;"!$F$1:$F$100"),0),MATCH($H306,INDIRECT(U$2&amp;"!$1:$1"),0)))),
"Not found")</f>
        <v>Not found</v>
      </c>
      <c r="V306" s="16" t="str">
        <f t="shared" ca="1" si="11"/>
        <v/>
      </c>
    </row>
    <row r="307" spans="1:22" ht="15" hidden="1" customHeight="1" x14ac:dyDescent="0.25">
      <c r="A307" s="10">
        <v>306</v>
      </c>
      <c r="B307" s="41" t="s">
        <v>639</v>
      </c>
      <c r="E307" s="10" t="s">
        <v>1302</v>
      </c>
      <c r="F307" s="10">
        <v>5</v>
      </c>
      <c r="G307" s="10" t="s">
        <v>1302</v>
      </c>
      <c r="H307" s="10">
        <v>5</v>
      </c>
      <c r="L307" s="10" t="s">
        <v>1307</v>
      </c>
      <c r="M307" s="10" t="s">
        <v>1307</v>
      </c>
      <c r="O307" s="10" t="s">
        <v>331</v>
      </c>
      <c r="U307" s="15" t="str">
        <f t="array" aca="1" ref="U307" ca="1">IFERROR(
IF(NOT(OR($G307="OBX",$G307="OBR")),INDEX(INDIRECT(U$2&amp;"!$A$1:$BJ$100"),MATCH("*"&amp;$G307&amp;"*",INDIRECT(U$2&amp;"!$B$1:$B$100"),0),MATCH($H307,INDIRECT(U$2&amp;"!$1:$1"),0)),
IF(OR($G307="OBX",$G307="OBR"),INDEX(INDIRECT(U$2&amp;"!$A$1:$BJ$100"),MATCH((("*"&amp;$G307&amp;"*")&amp;("*"&amp;$I307&amp;"*")&amp;("*"&amp;$J307&amp;"*")&amp;("*"&amp;$K307&amp;"*")),INDIRECT(U$2&amp;"!$B$1:$B$100")&amp;INDIRECT(U$2&amp;"!$E$1:$E$100")&amp;INDIRECT(U$2&amp;"!$G$1:$G$100")&amp;INDIRECT(U$2&amp;"!$F$1:$F$100"),0),MATCH($H307,INDIRECT(U$2&amp;"!$1:$1"),0)))),
"Not found")</f>
        <v>Not found</v>
      </c>
      <c r="V307" s="16" t="str">
        <f t="shared" ca="1" si="11"/>
        <v/>
      </c>
    </row>
    <row r="308" spans="1:22" ht="15" hidden="1" customHeight="1" x14ac:dyDescent="0.25">
      <c r="A308" s="10">
        <v>307</v>
      </c>
      <c r="B308" s="41" t="s">
        <v>639</v>
      </c>
      <c r="E308" s="10" t="s">
        <v>1302</v>
      </c>
      <c r="F308" s="10">
        <v>6</v>
      </c>
      <c r="G308" s="10" t="s">
        <v>1302</v>
      </c>
      <c r="H308" s="10">
        <v>6</v>
      </c>
      <c r="L308" s="10" t="s">
        <v>1308</v>
      </c>
      <c r="M308" s="10" t="s">
        <v>1308</v>
      </c>
      <c r="O308" s="10" t="s">
        <v>331</v>
      </c>
      <c r="U308" s="15" t="str">
        <f t="array" aca="1" ref="U308" ca="1">IFERROR(
IF(NOT(OR($G308="OBX",$G308="OBR")),INDEX(INDIRECT(U$2&amp;"!$A$1:$BJ$100"),MATCH("*"&amp;$G308&amp;"*",INDIRECT(U$2&amp;"!$B$1:$B$100"),0),MATCH($H308,INDIRECT(U$2&amp;"!$1:$1"),0)),
IF(OR($G308="OBX",$G308="OBR"),INDEX(INDIRECT(U$2&amp;"!$A$1:$BJ$100"),MATCH((("*"&amp;$G308&amp;"*")&amp;("*"&amp;$I308&amp;"*")&amp;("*"&amp;$J308&amp;"*")&amp;("*"&amp;$K308&amp;"*")),INDIRECT(U$2&amp;"!$B$1:$B$100")&amp;INDIRECT(U$2&amp;"!$E$1:$E$100")&amp;INDIRECT(U$2&amp;"!$G$1:$G$100")&amp;INDIRECT(U$2&amp;"!$F$1:$F$100"),0),MATCH($H308,INDIRECT(U$2&amp;"!$1:$1"),0)))),
"Not found")</f>
        <v>Not found</v>
      </c>
      <c r="V308" s="16" t="str">
        <f t="shared" ca="1" si="11"/>
        <v/>
      </c>
    </row>
    <row r="309" spans="1:22" ht="15" hidden="1" customHeight="1" x14ac:dyDescent="0.25">
      <c r="A309" s="10">
        <v>308</v>
      </c>
      <c r="B309" s="41" t="s">
        <v>639</v>
      </c>
      <c r="E309" s="10" t="s">
        <v>1302</v>
      </c>
      <c r="F309" s="10">
        <v>7</v>
      </c>
      <c r="G309" s="10" t="s">
        <v>1302</v>
      </c>
      <c r="H309" s="10">
        <v>7</v>
      </c>
      <c r="L309" s="10" t="s">
        <v>1309</v>
      </c>
      <c r="M309" s="10" t="s">
        <v>1309</v>
      </c>
      <c r="N309" s="10" t="s">
        <v>986</v>
      </c>
      <c r="O309" s="10" t="s">
        <v>553</v>
      </c>
      <c r="P309" s="10" t="s">
        <v>987</v>
      </c>
      <c r="R309" s="10" t="s">
        <v>1310</v>
      </c>
      <c r="U309" s="15" t="str">
        <f t="array" aca="1" ref="U309" ca="1">IFERROR(
IF(NOT(OR($G309="OBX",$G309="OBR")),INDEX(INDIRECT(U$2&amp;"!$A$1:$BJ$100"),MATCH("*"&amp;$G309&amp;"*",INDIRECT(U$2&amp;"!$B$1:$B$100"),0),MATCH($H309,INDIRECT(U$2&amp;"!$1:$1"),0)),
IF(OR($G309="OBX",$G309="OBR"),INDEX(INDIRECT(U$2&amp;"!$A$1:$BJ$100"),MATCH((("*"&amp;$G309&amp;"*")&amp;("*"&amp;$I309&amp;"*")&amp;("*"&amp;$J309&amp;"*")&amp;("*"&amp;$K309&amp;"*")),INDIRECT(U$2&amp;"!$B$1:$B$100")&amp;INDIRECT(U$2&amp;"!$E$1:$E$100")&amp;INDIRECT(U$2&amp;"!$G$1:$G$100")&amp;INDIRECT(U$2&amp;"!$F$1:$F$100"),0),MATCH($H309,INDIRECT(U$2&amp;"!$1:$1"),0)))),
"Not found")</f>
        <v>Not found</v>
      </c>
      <c r="V309" s="16" t="str">
        <f t="shared" ca="1" si="11"/>
        <v/>
      </c>
    </row>
    <row r="310" spans="1:22" ht="15" hidden="1" customHeight="1" x14ac:dyDescent="0.25">
      <c r="A310" s="10">
        <v>309</v>
      </c>
      <c r="B310" s="41" t="s">
        <v>639</v>
      </c>
      <c r="E310" s="10" t="s">
        <v>1302</v>
      </c>
      <c r="F310" s="10">
        <v>8</v>
      </c>
      <c r="G310" s="10" t="s">
        <v>1302</v>
      </c>
      <c r="H310" s="10">
        <v>8</v>
      </c>
      <c r="L310" s="10" t="s">
        <v>1311</v>
      </c>
      <c r="M310" s="10" t="s">
        <v>1311</v>
      </c>
      <c r="N310" s="10" t="s">
        <v>986</v>
      </c>
      <c r="O310" s="10" t="s">
        <v>553</v>
      </c>
      <c r="P310" s="10" t="s">
        <v>987</v>
      </c>
      <c r="R310" s="10" t="s">
        <v>1312</v>
      </c>
      <c r="U310" s="15" t="str">
        <f t="array" aca="1" ref="U310" ca="1">IFERROR(
IF(NOT(OR($G310="OBX",$G310="OBR")),INDEX(INDIRECT(U$2&amp;"!$A$1:$BJ$100"),MATCH("*"&amp;$G310&amp;"*",INDIRECT(U$2&amp;"!$B$1:$B$100"),0),MATCH($H310,INDIRECT(U$2&amp;"!$1:$1"),0)),
IF(OR($G310="OBX",$G310="OBR"),INDEX(INDIRECT(U$2&amp;"!$A$1:$BJ$100"),MATCH((("*"&amp;$G310&amp;"*")&amp;("*"&amp;$I310&amp;"*")&amp;("*"&amp;$J310&amp;"*")&amp;("*"&amp;$K310&amp;"*")),INDIRECT(U$2&amp;"!$B$1:$B$100")&amp;INDIRECT(U$2&amp;"!$E$1:$E$100")&amp;INDIRECT(U$2&amp;"!$G$1:$G$100")&amp;INDIRECT(U$2&amp;"!$F$1:$F$100"),0),MATCH($H310,INDIRECT(U$2&amp;"!$1:$1"),0)))),
"Not found")</f>
        <v>Not found</v>
      </c>
      <c r="V310" s="16" t="str">
        <f t="shared" ca="1" si="11"/>
        <v/>
      </c>
    </row>
    <row r="311" spans="1:22" ht="15" hidden="1" customHeight="1" x14ac:dyDescent="0.25">
      <c r="A311" s="10">
        <v>310</v>
      </c>
      <c r="B311" s="41" t="s">
        <v>639</v>
      </c>
      <c r="E311" s="10" t="s">
        <v>1302</v>
      </c>
      <c r="F311" s="10">
        <v>9</v>
      </c>
      <c r="G311" s="10" t="s">
        <v>1302</v>
      </c>
      <c r="H311" s="10">
        <v>9</v>
      </c>
      <c r="L311" s="10" t="s">
        <v>718</v>
      </c>
      <c r="M311" s="10" t="s">
        <v>718</v>
      </c>
      <c r="N311" s="10" t="s">
        <v>1017</v>
      </c>
      <c r="O311" s="10" t="s">
        <v>328</v>
      </c>
      <c r="P311" s="10" t="s">
        <v>983</v>
      </c>
      <c r="Q311" s="10" t="s">
        <v>719</v>
      </c>
      <c r="S311" s="18"/>
      <c r="T311" s="17" t="str">
        <f t="array" ref="T311">IFERROR(INDEX(Mappings!$L:$L,MATCH(S311&amp;$L311,Mappings!$J:$J&amp;Mappings!$D:$D,0)),"")</f>
        <v/>
      </c>
      <c r="U311" s="15" t="str">
        <f t="array" aca="1" ref="U311" ca="1">IFERROR(
IF(NOT(OR($G311="OBX",$G311="OBR")),INDEX(INDIRECT(U$2&amp;"!$A$1:$BJ$100"),MATCH("*"&amp;$G311&amp;"*",INDIRECT(U$2&amp;"!$B$1:$B$100"),0),MATCH($H311,INDIRECT(U$2&amp;"!$1:$1"),0)),
IF(OR($G311="OBX",$G311="OBR"),INDEX(INDIRECT(U$2&amp;"!$A$1:$BJ$100"),MATCH((("*"&amp;$G311&amp;"*")&amp;("*"&amp;$I311&amp;"*")&amp;("*"&amp;$J311&amp;"*")&amp;("*"&amp;$K311&amp;"*")),INDIRECT(U$2&amp;"!$B$1:$B$100")&amp;INDIRECT(U$2&amp;"!$E$1:$E$100")&amp;INDIRECT(U$2&amp;"!$G$1:$G$100")&amp;INDIRECT(U$2&amp;"!$F$1:$F$100"),0),MATCH($H311,INDIRECT(U$2&amp;"!$1:$1"),0)))),
"Not found")</f>
        <v>Not found</v>
      </c>
      <c r="V311" s="16" t="str">
        <f t="shared" ca="1" si="11"/>
        <v/>
      </c>
    </row>
    <row r="312" spans="1:22" ht="15" hidden="1" customHeight="1" x14ac:dyDescent="0.25">
      <c r="A312" s="10">
        <v>311</v>
      </c>
      <c r="B312" s="41" t="s">
        <v>639</v>
      </c>
      <c r="E312" s="10" t="s">
        <v>1302</v>
      </c>
      <c r="F312" s="10">
        <v>10</v>
      </c>
      <c r="G312" s="10" t="s">
        <v>1302</v>
      </c>
      <c r="H312" s="10">
        <v>10</v>
      </c>
      <c r="L312" s="10" t="s">
        <v>1313</v>
      </c>
      <c r="M312" s="10" t="s">
        <v>1313</v>
      </c>
      <c r="O312" s="10" t="s">
        <v>331</v>
      </c>
      <c r="U312" s="15" t="str">
        <f t="array" aca="1" ref="U312" ca="1">IFERROR(
IF(NOT(OR($G312="OBX",$G312="OBR")),INDEX(INDIRECT(U$2&amp;"!$A$1:$BJ$100"),MATCH("*"&amp;$G312&amp;"*",INDIRECT(U$2&amp;"!$B$1:$B$100"),0),MATCH($H312,INDIRECT(U$2&amp;"!$1:$1"),0)),
IF(OR($G312="OBX",$G312="OBR"),INDEX(INDIRECT(U$2&amp;"!$A$1:$BJ$100"),MATCH((("*"&amp;$G312&amp;"*")&amp;("*"&amp;$I312&amp;"*")&amp;("*"&amp;$J312&amp;"*")&amp;("*"&amp;$K312&amp;"*")),INDIRECT(U$2&amp;"!$B$1:$B$100")&amp;INDIRECT(U$2&amp;"!$E$1:$E$100")&amp;INDIRECT(U$2&amp;"!$G$1:$G$100")&amp;INDIRECT(U$2&amp;"!$F$1:$F$100"),0),MATCH($H312,INDIRECT(U$2&amp;"!$1:$1"),0)))),
"Not found")</f>
        <v>Not found</v>
      </c>
      <c r="V312" s="16" t="str">
        <f t="shared" ca="1" si="11"/>
        <v/>
      </c>
    </row>
    <row r="313" spans="1:22" ht="15" hidden="1" customHeight="1" x14ac:dyDescent="0.25">
      <c r="A313" s="10">
        <v>312</v>
      </c>
      <c r="B313" s="41" t="s">
        <v>639</v>
      </c>
      <c r="E313" s="10" t="s">
        <v>1302</v>
      </c>
      <c r="F313" s="10">
        <v>11</v>
      </c>
      <c r="G313" s="10" t="s">
        <v>1302</v>
      </c>
      <c r="H313" s="10">
        <v>11</v>
      </c>
      <c r="L313" s="10" t="s">
        <v>1314</v>
      </c>
      <c r="M313" s="10" t="s">
        <v>1314</v>
      </c>
      <c r="O313" s="10" t="s">
        <v>331</v>
      </c>
      <c r="U313" s="15" t="str">
        <f t="array" aca="1" ref="U313" ca="1">IFERROR(
IF(NOT(OR($G313="OBX",$G313="OBR")),INDEX(INDIRECT(U$2&amp;"!$A$1:$BJ$100"),MATCH("*"&amp;$G313&amp;"*",INDIRECT(U$2&amp;"!$B$1:$B$100"),0),MATCH($H313,INDIRECT(U$2&amp;"!$1:$1"),0)),
IF(OR($G313="OBX",$G313="OBR"),INDEX(INDIRECT(U$2&amp;"!$A$1:$BJ$100"),MATCH((("*"&amp;$G313&amp;"*")&amp;("*"&amp;$I313&amp;"*")&amp;("*"&amp;$J313&amp;"*")&amp;("*"&amp;$K313&amp;"*")),INDIRECT(U$2&amp;"!$B$1:$B$100")&amp;INDIRECT(U$2&amp;"!$E$1:$E$100")&amp;INDIRECT(U$2&amp;"!$G$1:$G$100")&amp;INDIRECT(U$2&amp;"!$F$1:$F$100"),0),MATCH($H313,INDIRECT(U$2&amp;"!$1:$1"),0)))),
"Not found")</f>
        <v>Not found</v>
      </c>
      <c r="V313" s="16" t="str">
        <f t="shared" ca="1" si="11"/>
        <v/>
      </c>
    </row>
    <row r="314" spans="1:22" ht="15" hidden="1" customHeight="1" x14ac:dyDescent="0.25">
      <c r="A314" s="10">
        <v>313</v>
      </c>
      <c r="B314" s="41" t="s">
        <v>639</v>
      </c>
      <c r="E314" s="10" t="s">
        <v>1302</v>
      </c>
      <c r="F314" s="10">
        <v>12</v>
      </c>
      <c r="G314" s="10" t="s">
        <v>1302</v>
      </c>
      <c r="H314" s="10">
        <v>12</v>
      </c>
      <c r="L314" s="10" t="s">
        <v>1315</v>
      </c>
      <c r="M314" s="10" t="s">
        <v>1315</v>
      </c>
      <c r="O314" s="10" t="s">
        <v>1015</v>
      </c>
      <c r="R314" s="10" t="s">
        <v>1016</v>
      </c>
      <c r="U314" s="15" t="str">
        <f t="array" aca="1" ref="U314" ca="1">IFERROR(
IF(NOT(OR($G314="OBX",$G314="OBR")),INDEX(INDIRECT(U$2&amp;"!$A$1:$BJ$100"),MATCH("*"&amp;$G314&amp;"*",INDIRECT(U$2&amp;"!$B$1:$B$100"),0),MATCH($H314,INDIRECT(U$2&amp;"!$1:$1"),0)),
IF(OR($G314="OBX",$G314="OBR"),INDEX(INDIRECT(U$2&amp;"!$A$1:$BJ$100"),MATCH((("*"&amp;$G314&amp;"*")&amp;("*"&amp;$I314&amp;"*")&amp;("*"&amp;$J314&amp;"*")&amp;("*"&amp;$K314&amp;"*")),INDIRECT(U$2&amp;"!$B$1:$B$100")&amp;INDIRECT(U$2&amp;"!$E$1:$E$100")&amp;INDIRECT(U$2&amp;"!$G$1:$G$100")&amp;INDIRECT(U$2&amp;"!$F$1:$F$100"),0),MATCH($H314,INDIRECT(U$2&amp;"!$1:$1"),0)))),
"Not found")</f>
        <v>Not found</v>
      </c>
      <c r="V314" s="16" t="str">
        <f t="shared" ca="1" si="11"/>
        <v/>
      </c>
    </row>
    <row r="315" spans="1:22" ht="15" hidden="1" customHeight="1" x14ac:dyDescent="0.25">
      <c r="A315" s="10">
        <v>314</v>
      </c>
      <c r="B315" s="41" t="s">
        <v>639</v>
      </c>
      <c r="E315" s="10" t="s">
        <v>1302</v>
      </c>
      <c r="F315" s="10">
        <v>13</v>
      </c>
      <c r="G315" s="10" t="s">
        <v>1302</v>
      </c>
      <c r="H315" s="10">
        <v>13</v>
      </c>
      <c r="L315" s="10" t="s">
        <v>1316</v>
      </c>
      <c r="M315" s="10" t="s">
        <v>1316</v>
      </c>
      <c r="O315" s="10" t="s">
        <v>331</v>
      </c>
      <c r="U315" s="15" t="str">
        <f t="array" aca="1" ref="U315" ca="1">IFERROR(
IF(NOT(OR($G315="OBX",$G315="OBR")),INDEX(INDIRECT(U$2&amp;"!$A$1:$BJ$100"),MATCH("*"&amp;$G315&amp;"*",INDIRECT(U$2&amp;"!$B$1:$B$100"),0),MATCH($H315,INDIRECT(U$2&amp;"!$1:$1"),0)),
IF(OR($G315="OBX",$G315="OBR"),INDEX(INDIRECT(U$2&amp;"!$A$1:$BJ$100"),MATCH((("*"&amp;$G315&amp;"*")&amp;("*"&amp;$I315&amp;"*")&amp;("*"&amp;$J315&amp;"*")&amp;("*"&amp;$K315&amp;"*")),INDIRECT(U$2&amp;"!$B$1:$B$100")&amp;INDIRECT(U$2&amp;"!$E$1:$E$100")&amp;INDIRECT(U$2&amp;"!$G$1:$G$100")&amp;INDIRECT(U$2&amp;"!$F$1:$F$100"),0),MATCH($H315,INDIRECT(U$2&amp;"!$1:$1"),0)))),
"Not found")</f>
        <v>Not found</v>
      </c>
      <c r="V315" s="16" t="str">
        <f t="shared" ca="1" si="11"/>
        <v/>
      </c>
    </row>
    <row r="316" spans="1:22" ht="15" hidden="1" customHeight="1" x14ac:dyDescent="0.25">
      <c r="A316" s="10">
        <v>315</v>
      </c>
      <c r="B316" s="41" t="s">
        <v>639</v>
      </c>
      <c r="E316" s="10" t="s">
        <v>1302</v>
      </c>
      <c r="F316" s="10">
        <v>14</v>
      </c>
      <c r="G316" s="10" t="s">
        <v>1302</v>
      </c>
      <c r="H316" s="10">
        <v>14</v>
      </c>
      <c r="L316" s="10" t="s">
        <v>1317</v>
      </c>
      <c r="M316" s="10" t="s">
        <v>1317</v>
      </c>
      <c r="O316" s="10" t="s">
        <v>331</v>
      </c>
      <c r="U316" s="15" t="str">
        <f t="array" aca="1" ref="U316" ca="1">IFERROR(
IF(NOT(OR($G316="OBX",$G316="OBR")),INDEX(INDIRECT(U$2&amp;"!$A$1:$BJ$100"),MATCH("*"&amp;$G316&amp;"*",INDIRECT(U$2&amp;"!$B$1:$B$100"),0),MATCH($H316,INDIRECT(U$2&amp;"!$1:$1"),0)),
IF(OR($G316="OBX",$G316="OBR"),INDEX(INDIRECT(U$2&amp;"!$A$1:$BJ$100"),MATCH((("*"&amp;$G316&amp;"*")&amp;("*"&amp;$I316&amp;"*")&amp;("*"&amp;$J316&amp;"*")&amp;("*"&amp;$K316&amp;"*")),INDIRECT(U$2&amp;"!$B$1:$B$100")&amp;INDIRECT(U$2&amp;"!$E$1:$E$100")&amp;INDIRECT(U$2&amp;"!$G$1:$G$100")&amp;INDIRECT(U$2&amp;"!$F$1:$F$100"),0),MATCH($H316,INDIRECT(U$2&amp;"!$1:$1"),0)))),
"Not found")</f>
        <v>Not found</v>
      </c>
      <c r="V316" s="16" t="str">
        <f t="shared" ca="1" si="11"/>
        <v/>
      </c>
    </row>
    <row r="317" spans="1:22" ht="15" customHeight="1" x14ac:dyDescent="0.25">
      <c r="A317" s="10">
        <v>316</v>
      </c>
      <c r="B317" s="41"/>
      <c r="C317" s="12"/>
      <c r="D317" s="12"/>
      <c r="E317" s="12" t="s">
        <v>78</v>
      </c>
      <c r="F317" s="12" t="s">
        <v>78</v>
      </c>
      <c r="G317" s="12"/>
      <c r="H317" s="12"/>
      <c r="I317" s="12"/>
      <c r="J317" s="12"/>
      <c r="K317" s="12"/>
      <c r="L317" s="12"/>
      <c r="M317" s="12" t="s">
        <v>78</v>
      </c>
      <c r="N317" s="12"/>
      <c r="O317" s="12"/>
      <c r="P317" s="12"/>
      <c r="Q317" s="12"/>
      <c r="R317" s="12"/>
      <c r="S317" s="12" t="s">
        <v>78</v>
      </c>
      <c r="T317" s="12" t="s">
        <v>78</v>
      </c>
      <c r="U317" s="12" t="s">
        <v>78</v>
      </c>
      <c r="V317" s="12" t="s">
        <v>78</v>
      </c>
    </row>
    <row r="318" spans="1:22" ht="15" customHeight="1" x14ac:dyDescent="0.25">
      <c r="A318" s="10">
        <v>317</v>
      </c>
      <c r="B318" s="41"/>
      <c r="E318" s="10" t="s">
        <v>78</v>
      </c>
      <c r="F318" s="10">
        <v>1</v>
      </c>
      <c r="G318" s="10" t="s">
        <v>78</v>
      </c>
      <c r="H318" s="10">
        <v>1</v>
      </c>
      <c r="L318" s="10" t="s">
        <v>1318</v>
      </c>
      <c r="M318" s="10" t="s">
        <v>1318</v>
      </c>
      <c r="N318" s="10" t="s">
        <v>1020</v>
      </c>
      <c r="O318" s="10" t="s">
        <v>328</v>
      </c>
      <c r="P318" s="10" t="s">
        <v>983</v>
      </c>
      <c r="R318" s="10" t="s">
        <v>1319</v>
      </c>
      <c r="S318" s="13">
        <v>1</v>
      </c>
      <c r="T318" s="14">
        <f>S318</f>
        <v>1</v>
      </c>
      <c r="U318" s="15">
        <f t="array" aca="1" ref="U318" ca="1">IFERROR(
IF(NOT(OR($G318="OBX",$G318="OBR")),INDEX(INDIRECT(U$2&amp;"!$A$1:$BJ$100"),MATCH("*"&amp;$G318&amp;"*",INDIRECT(U$2&amp;"!$B$1:$B$100"),0),MATCH($H318,INDIRECT(U$2&amp;"!$1:$1"),0)),
IF(OR($G318="OBX",$G318="OBR"),INDEX(INDIRECT(U$2&amp;"!$A$1:$BJ$100"),MATCH((("*"&amp;$G318&amp;"*")&amp;("*"&amp;$I318&amp;"*")&amp;("*"&amp;$J318&amp;"*")&amp;("*"&amp;$K318&amp;"*")),INDIRECT(U$2&amp;"!$B$1:$B$100")&amp;INDIRECT(U$2&amp;"!$E$1:$E$100")&amp;INDIRECT(U$2&amp;"!$G$1:$G$100")&amp;INDIRECT(U$2&amp;"!$F$1:$F$100"),0),MATCH($H318,INDIRECT(U$2&amp;"!$1:$1"),0)))),
"Not found")</f>
        <v>1</v>
      </c>
      <c r="V318" s="16" t="str">
        <f t="shared" ref="V318:V349" ca="1" si="12">IF(T318=U318,"Match","")</f>
        <v>Match</v>
      </c>
    </row>
    <row r="319" spans="1:22" ht="15" customHeight="1" x14ac:dyDescent="0.25">
      <c r="A319" s="10">
        <v>318</v>
      </c>
      <c r="B319" s="41"/>
      <c r="E319" s="10" t="s">
        <v>78</v>
      </c>
      <c r="F319" s="10">
        <v>2</v>
      </c>
      <c r="G319" s="10" t="s">
        <v>78</v>
      </c>
      <c r="H319" s="10">
        <v>2</v>
      </c>
      <c r="L319" s="10" t="s">
        <v>1267</v>
      </c>
      <c r="M319" s="10" t="s">
        <v>1267</v>
      </c>
      <c r="N319" s="10" t="s">
        <v>986</v>
      </c>
      <c r="O319" s="10" t="s">
        <v>328</v>
      </c>
      <c r="P319" s="10" t="s">
        <v>983</v>
      </c>
      <c r="R319" s="10" t="s">
        <v>1268</v>
      </c>
      <c r="S319" s="13" t="s">
        <v>1522</v>
      </c>
      <c r="T319" s="14" t="str">
        <f>S319</f>
        <v>XXXXX^HospitalSystem^2.16.840.1.114222.XXX^ISO</v>
      </c>
      <c r="U319" s="15" t="str">
        <f t="array" aca="1" ref="U319" ca="1">IFERROR(
IF(NOT(OR($G319="OBX",$G319="OBR")),INDEX(INDIRECT(U$2&amp;"!$A$1:$BJ$100"),MATCH("*"&amp;$G319&amp;"*",INDIRECT(U$2&amp;"!$B$1:$B$100"),0),MATCH($H319,INDIRECT(U$2&amp;"!$1:$1"),0)),
IF(OR($G319="OBX",$G319="OBR"),INDEX(INDIRECT(U$2&amp;"!$A$1:$BJ$100"),MATCH((("*"&amp;$G319&amp;"*")&amp;("*"&amp;$I319&amp;"*")&amp;("*"&amp;$J319&amp;"*")&amp;("*"&amp;$K319&amp;"*")),INDIRECT(U$2&amp;"!$B$1:$B$100")&amp;INDIRECT(U$2&amp;"!$E$1:$E$100")&amp;INDIRECT(U$2&amp;"!$G$1:$G$100")&amp;INDIRECT(U$2&amp;"!$F$1:$F$100"),0),MATCH($H319,INDIRECT(U$2&amp;"!$1:$1"),0)))),
"Not found")</f>
        <v>XXXXX^HospitalSystem^2.16.840.1.114222.XXX^ISO</v>
      </c>
      <c r="V319" s="16" t="str">
        <f t="shared" ca="1" si="12"/>
        <v>Match</v>
      </c>
    </row>
    <row r="320" spans="1:22" ht="15" hidden="1" customHeight="1" x14ac:dyDescent="0.25">
      <c r="A320" s="10">
        <v>319</v>
      </c>
      <c r="B320" s="41" t="s">
        <v>639</v>
      </c>
      <c r="E320" s="10" t="s">
        <v>78</v>
      </c>
      <c r="F320" s="10">
        <v>3</v>
      </c>
      <c r="G320" s="10" t="s">
        <v>78</v>
      </c>
      <c r="H320" s="10">
        <v>3</v>
      </c>
      <c r="L320" s="10" t="s">
        <v>1269</v>
      </c>
      <c r="M320" s="10" t="s">
        <v>1269</v>
      </c>
      <c r="N320" s="10" t="s">
        <v>986</v>
      </c>
      <c r="O320" s="10" t="s">
        <v>553</v>
      </c>
      <c r="P320" s="10" t="s">
        <v>987</v>
      </c>
      <c r="R320" s="10" t="s">
        <v>1268</v>
      </c>
      <c r="S320" s="13" t="s">
        <v>1525</v>
      </c>
      <c r="U320" s="15">
        <f t="array" aca="1" ref="U320" ca="1">IFERROR(
IF(NOT(OR($G320="OBX",$G320="OBR")),INDEX(INDIRECT(U$2&amp;"!$A$1:$BJ$100"),MATCH("*"&amp;$G320&amp;"*",INDIRECT(U$2&amp;"!$B$1:$B$100"),0),MATCH($H320,INDIRECT(U$2&amp;"!$1:$1"),0)),
IF(OR($G320="OBX",$G320="OBR"),INDEX(INDIRECT(U$2&amp;"!$A$1:$BJ$100"),MATCH((("*"&amp;$G320&amp;"*")&amp;("*"&amp;$I320&amp;"*")&amp;("*"&amp;$J320&amp;"*")&amp;("*"&amp;$K320&amp;"*")),INDIRECT(U$2&amp;"!$B$1:$B$100")&amp;INDIRECT(U$2&amp;"!$E$1:$E$100")&amp;INDIRECT(U$2&amp;"!$G$1:$G$100")&amp;INDIRECT(U$2&amp;"!$F$1:$F$100"),0),MATCH($H320,INDIRECT(U$2&amp;"!$1:$1"),0)))),
"Not found")</f>
        <v>0</v>
      </c>
      <c r="V320" s="16" t="str">
        <f t="shared" ca="1" si="12"/>
        <v>Match</v>
      </c>
    </row>
    <row r="321" spans="1:22" ht="15" customHeight="1" x14ac:dyDescent="0.25">
      <c r="A321" s="10">
        <v>320</v>
      </c>
      <c r="B321" s="41"/>
      <c r="E321" s="10" t="s">
        <v>78</v>
      </c>
      <c r="F321" s="10">
        <v>4</v>
      </c>
      <c r="G321" s="10" t="s">
        <v>78</v>
      </c>
      <c r="H321" s="10">
        <v>4</v>
      </c>
      <c r="L321" s="10" t="s">
        <v>877</v>
      </c>
      <c r="M321" s="10" t="s">
        <v>877</v>
      </c>
      <c r="N321" s="10" t="s">
        <v>1320</v>
      </c>
      <c r="O321" s="10" t="s">
        <v>328</v>
      </c>
      <c r="P321" s="10" t="s">
        <v>983</v>
      </c>
      <c r="Q321" s="10" t="s">
        <v>878</v>
      </c>
      <c r="R321" s="10" t="s">
        <v>1321</v>
      </c>
      <c r="S321" s="13" t="s">
        <v>1525</v>
      </c>
      <c r="T321" s="14" t="str">
        <f>S321</f>
        <v>54089-8^Newborn screening panel AHIC^LN</v>
      </c>
      <c r="U321" s="15" t="str">
        <f t="array" aca="1" ref="U321" ca="1">IFERROR(
IF(NOT(OR($G321="OBX",$G321="OBR")),INDEX(INDIRECT(U$2&amp;"!$A$1:$BJ$100"),MATCH("*"&amp;$G321&amp;"*",INDIRECT(U$2&amp;"!$B$1:$B$100"),0),MATCH($H321,INDIRECT(U$2&amp;"!$1:$1"),0)),
IF(OR($G321="OBX",$G321="OBR"),INDEX(INDIRECT(U$2&amp;"!$A$1:$BJ$100"),MATCH((("*"&amp;$G321&amp;"*")&amp;("*"&amp;$I321&amp;"*")&amp;("*"&amp;$J321&amp;"*")&amp;("*"&amp;$K321&amp;"*")),INDIRECT(U$2&amp;"!$B$1:$B$100")&amp;INDIRECT(U$2&amp;"!$E$1:$E$100")&amp;INDIRECT(U$2&amp;"!$G$1:$G$100")&amp;INDIRECT(U$2&amp;"!$F$1:$F$100"),0),MATCH($H321,INDIRECT(U$2&amp;"!$1:$1"),0)))),
"Not found")</f>
        <v>54089-8^Newborn screening panel AHIC^LN</v>
      </c>
      <c r="V321" s="16" t="str">
        <f t="shared" ca="1" si="12"/>
        <v>Match</v>
      </c>
    </row>
    <row r="322" spans="1:22" ht="15" hidden="1" customHeight="1" x14ac:dyDescent="0.25">
      <c r="A322" s="10">
        <v>321</v>
      </c>
      <c r="B322" s="41" t="s">
        <v>639</v>
      </c>
      <c r="E322" s="10" t="s">
        <v>78</v>
      </c>
      <c r="F322" s="10">
        <v>5</v>
      </c>
      <c r="G322" s="10" t="s">
        <v>78</v>
      </c>
      <c r="H322" s="10">
        <v>5</v>
      </c>
      <c r="L322" s="10" t="s">
        <v>1322</v>
      </c>
      <c r="M322" s="10" t="s">
        <v>1322</v>
      </c>
      <c r="O322" s="10" t="s">
        <v>1015</v>
      </c>
      <c r="R322" s="10" t="s">
        <v>1016</v>
      </c>
      <c r="U322" s="15">
        <f t="array" aca="1" ref="U322" ca="1">IFERROR(
IF(NOT(OR($G322="OBX",$G322="OBR")),INDEX(INDIRECT(U$2&amp;"!$A$1:$BJ$100"),MATCH("*"&amp;$G322&amp;"*",INDIRECT(U$2&amp;"!$B$1:$B$100"),0),MATCH($H322,INDIRECT(U$2&amp;"!$1:$1"),0)),
IF(OR($G322="OBX",$G322="OBR"),INDEX(INDIRECT(U$2&amp;"!$A$1:$BJ$100"),MATCH((("*"&amp;$G322&amp;"*")&amp;("*"&amp;$I322&amp;"*")&amp;("*"&amp;$J322&amp;"*")&amp;("*"&amp;$K322&amp;"*")),INDIRECT(U$2&amp;"!$B$1:$B$100")&amp;INDIRECT(U$2&amp;"!$E$1:$E$100")&amp;INDIRECT(U$2&amp;"!$G$1:$G$100")&amp;INDIRECT(U$2&amp;"!$F$1:$F$100"),0),MATCH($H322,INDIRECT(U$2&amp;"!$1:$1"),0)))),
"Not found")</f>
        <v>0</v>
      </c>
      <c r="V322" s="16" t="str">
        <f t="shared" ca="1" si="12"/>
        <v>Match</v>
      </c>
    </row>
    <row r="323" spans="1:22" ht="15" hidden="1" customHeight="1" x14ac:dyDescent="0.25">
      <c r="A323" s="10">
        <v>322</v>
      </c>
      <c r="B323" s="41" t="s">
        <v>639</v>
      </c>
      <c r="E323" s="10" t="s">
        <v>78</v>
      </c>
      <c r="F323" s="10">
        <v>6</v>
      </c>
      <c r="G323" s="10" t="s">
        <v>78</v>
      </c>
      <c r="H323" s="10">
        <v>6</v>
      </c>
      <c r="L323" s="10" t="s">
        <v>1323</v>
      </c>
      <c r="M323" s="10" t="s">
        <v>1323</v>
      </c>
      <c r="O323" s="10" t="s">
        <v>1015</v>
      </c>
      <c r="R323" s="10" t="s">
        <v>1016</v>
      </c>
      <c r="U323" s="15">
        <f t="array" aca="1" ref="U323" ca="1">IFERROR(
IF(NOT(OR($G323="OBX",$G323="OBR")),INDEX(INDIRECT(U$2&amp;"!$A$1:$BJ$100"),MATCH("*"&amp;$G323&amp;"*",INDIRECT(U$2&amp;"!$B$1:$B$100"),0),MATCH($H323,INDIRECT(U$2&amp;"!$1:$1"),0)),
IF(OR($G323="OBX",$G323="OBR"),INDEX(INDIRECT(U$2&amp;"!$A$1:$BJ$100"),MATCH((("*"&amp;$G323&amp;"*")&amp;("*"&amp;$I323&amp;"*")&amp;("*"&amp;$J323&amp;"*")&amp;("*"&amp;$K323&amp;"*")),INDIRECT(U$2&amp;"!$B$1:$B$100")&amp;INDIRECT(U$2&amp;"!$E$1:$E$100")&amp;INDIRECT(U$2&amp;"!$G$1:$G$100")&amp;INDIRECT(U$2&amp;"!$F$1:$F$100"),0),MATCH($H323,INDIRECT(U$2&amp;"!$1:$1"),0)))),
"Not found")</f>
        <v>0</v>
      </c>
      <c r="V323" s="16" t="str">
        <f t="shared" ca="1" si="12"/>
        <v>Match</v>
      </c>
    </row>
    <row r="324" spans="1:22" ht="15" customHeight="1" x14ac:dyDescent="0.25">
      <c r="A324" s="10">
        <v>323</v>
      </c>
      <c r="B324" s="41"/>
      <c r="E324" s="10" t="s">
        <v>78</v>
      </c>
      <c r="F324" s="10">
        <v>7</v>
      </c>
      <c r="G324" s="10" t="s">
        <v>78</v>
      </c>
      <c r="H324" s="10">
        <v>7</v>
      </c>
      <c r="L324" s="10" t="s">
        <v>1324</v>
      </c>
      <c r="M324" s="10" t="s">
        <v>1324</v>
      </c>
      <c r="N324" s="10" t="s">
        <v>986</v>
      </c>
      <c r="O324" s="10" t="s">
        <v>986</v>
      </c>
      <c r="P324" s="10" t="s">
        <v>986</v>
      </c>
      <c r="R324" s="10" t="s">
        <v>1325</v>
      </c>
      <c r="S324" s="43">
        <v>42788.787499999999</v>
      </c>
      <c r="T324" s="17" t="str">
        <f>IF(S324=0,"",(CONCATENATE(TEXT(S324,"yyyymmddhhmm"),"-0",'Summary Info'!$C$10)))</f>
        <v>201702221854-0500</v>
      </c>
      <c r="U324" s="15" t="str">
        <f t="array" aca="1" ref="U324" ca="1">IFERROR(
IF(NOT(OR($G324="OBX",$G324="OBR")),INDEX(INDIRECT(U$2&amp;"!$A$1:$BJ$100"),MATCH("*"&amp;$G324&amp;"*",INDIRECT(U$2&amp;"!$B$1:$B$100"),0),MATCH($H324,INDIRECT(U$2&amp;"!$1:$1"),0)),
IF(OR($G324="OBX",$G324="OBR"),INDEX(INDIRECT(U$2&amp;"!$A$1:$BJ$100"),MATCH((("*"&amp;$G324&amp;"*")&amp;("*"&amp;$I324&amp;"*")&amp;("*"&amp;$J324&amp;"*")&amp;("*"&amp;$K324&amp;"*")),INDIRECT(U$2&amp;"!$B$1:$B$100")&amp;INDIRECT(U$2&amp;"!$E$1:$E$100")&amp;INDIRECT(U$2&amp;"!$G$1:$G$100")&amp;INDIRECT(U$2&amp;"!$F$1:$F$100"),0),MATCH($H324,INDIRECT(U$2&amp;"!$1:$1"),0)))),
"Not found")</f>
        <v>201702221854-0500</v>
      </c>
      <c r="V324" s="16" t="str">
        <f t="shared" ca="1" si="12"/>
        <v>Match</v>
      </c>
    </row>
    <row r="325" spans="1:22" ht="15" hidden="1" customHeight="1" x14ac:dyDescent="0.25">
      <c r="A325" s="10">
        <v>324</v>
      </c>
      <c r="B325" s="41" t="s">
        <v>639</v>
      </c>
      <c r="E325" s="10" t="s">
        <v>78</v>
      </c>
      <c r="F325" s="10">
        <v>8</v>
      </c>
      <c r="G325" s="10" t="s">
        <v>78</v>
      </c>
      <c r="H325" s="10">
        <v>8</v>
      </c>
      <c r="L325" s="10" t="s">
        <v>1326</v>
      </c>
      <c r="M325" s="10" t="s">
        <v>1326</v>
      </c>
      <c r="N325" s="10" t="s">
        <v>986</v>
      </c>
      <c r="O325" s="10" t="s">
        <v>1327</v>
      </c>
      <c r="P325" s="10" t="s">
        <v>987</v>
      </c>
      <c r="R325" s="10" t="s">
        <v>1328</v>
      </c>
      <c r="U325" s="15">
        <f t="array" aca="1" ref="U325" ca="1">IFERROR(
IF(NOT(OR($G325="OBX",$G325="OBR")),INDEX(INDIRECT(U$2&amp;"!$A$1:$BJ$100"),MATCH("*"&amp;$G325&amp;"*",INDIRECT(U$2&amp;"!$B$1:$B$100"),0),MATCH($H325,INDIRECT(U$2&amp;"!$1:$1"),0)),
IF(OR($G325="OBX",$G325="OBR"),INDEX(INDIRECT(U$2&amp;"!$A$1:$BJ$100"),MATCH((("*"&amp;$G325&amp;"*")&amp;("*"&amp;$I325&amp;"*")&amp;("*"&amp;$J325&amp;"*")&amp;("*"&amp;$K325&amp;"*")),INDIRECT(U$2&amp;"!$B$1:$B$100")&amp;INDIRECT(U$2&amp;"!$E$1:$E$100")&amp;INDIRECT(U$2&amp;"!$G$1:$G$100")&amp;INDIRECT(U$2&amp;"!$F$1:$F$100"),0),MATCH($H325,INDIRECT(U$2&amp;"!$1:$1"),0)))),
"Not found")</f>
        <v>0</v>
      </c>
      <c r="V325" s="16" t="str">
        <f t="shared" ca="1" si="12"/>
        <v>Match</v>
      </c>
    </row>
    <row r="326" spans="1:22" ht="15" hidden="1" customHeight="1" x14ac:dyDescent="0.25">
      <c r="A326" s="10">
        <v>325</v>
      </c>
      <c r="B326" s="41" t="s">
        <v>639</v>
      </c>
      <c r="E326" s="10" t="s">
        <v>78</v>
      </c>
      <c r="F326" s="10">
        <v>9</v>
      </c>
      <c r="G326" s="10" t="s">
        <v>78</v>
      </c>
      <c r="H326" s="10">
        <v>9</v>
      </c>
      <c r="L326" s="10" t="s">
        <v>1329</v>
      </c>
      <c r="M326" s="10" t="s">
        <v>1329</v>
      </c>
      <c r="O326" s="10" t="s">
        <v>986</v>
      </c>
      <c r="R326" s="10" t="s">
        <v>1003</v>
      </c>
      <c r="U326" s="15">
        <f t="array" aca="1" ref="U326" ca="1">IFERROR(
IF(NOT(OR($G326="OBX",$G326="OBR")),INDEX(INDIRECT(U$2&amp;"!$A$1:$BJ$100"),MATCH("*"&amp;$G326&amp;"*",INDIRECT(U$2&amp;"!$B$1:$B$100"),0),MATCH($H326,INDIRECT(U$2&amp;"!$1:$1"),0)),
IF(OR($G326="OBX",$G326="OBR"),INDEX(INDIRECT(U$2&amp;"!$A$1:$BJ$100"),MATCH((("*"&amp;$G326&amp;"*")&amp;("*"&amp;$I326&amp;"*")&amp;("*"&amp;$J326&amp;"*")&amp;("*"&amp;$K326&amp;"*")),INDIRECT(U$2&amp;"!$B$1:$B$100")&amp;INDIRECT(U$2&amp;"!$E$1:$E$100")&amp;INDIRECT(U$2&amp;"!$G$1:$G$100")&amp;INDIRECT(U$2&amp;"!$F$1:$F$100"),0),MATCH($H326,INDIRECT(U$2&amp;"!$1:$1"),0)))),
"Not found")</f>
        <v>0</v>
      </c>
      <c r="V326" s="16" t="str">
        <f t="shared" ca="1" si="12"/>
        <v>Match</v>
      </c>
    </row>
    <row r="327" spans="1:22" ht="15" customHeight="1" x14ac:dyDescent="0.25">
      <c r="A327" s="10">
        <v>326</v>
      </c>
      <c r="B327" s="41"/>
      <c r="E327" s="10" t="s">
        <v>78</v>
      </c>
      <c r="F327" s="10">
        <v>10</v>
      </c>
      <c r="G327" s="10" t="s">
        <v>78</v>
      </c>
      <c r="H327" s="10">
        <v>10</v>
      </c>
      <c r="L327" s="10" t="s">
        <v>1330</v>
      </c>
      <c r="M327" s="10" t="s">
        <v>1330</v>
      </c>
      <c r="O327" s="10" t="s">
        <v>331</v>
      </c>
      <c r="S327" s="13" t="s">
        <v>1527</v>
      </c>
      <c r="T327" s="14" t="str">
        <f>S327</f>
        <v>COLLECTOR</v>
      </c>
      <c r="U327" s="15" t="str">
        <f t="array" aca="1" ref="U327" ca="1">IFERROR(
IF(NOT(OR($G327="OBX",$G327="OBR")),INDEX(INDIRECT(U$2&amp;"!$A$1:$BJ$100"),MATCH("*"&amp;$G327&amp;"*",INDIRECT(U$2&amp;"!$B$1:$B$100"),0),MATCH($H327,INDIRECT(U$2&amp;"!$1:$1"),0)),
IF(OR($G327="OBX",$G327="OBR"),INDEX(INDIRECT(U$2&amp;"!$A$1:$BJ$100"),MATCH((("*"&amp;$G327&amp;"*")&amp;("*"&amp;$I327&amp;"*")&amp;("*"&amp;$J327&amp;"*")&amp;("*"&amp;$K327&amp;"*")),INDIRECT(U$2&amp;"!$B$1:$B$100")&amp;INDIRECT(U$2&amp;"!$E$1:$E$100")&amp;INDIRECT(U$2&amp;"!$G$1:$G$100")&amp;INDIRECT(U$2&amp;"!$F$1:$F$100"),0),MATCH($H327,INDIRECT(U$2&amp;"!$1:$1"),0)))),
"Not found")</f>
        <v>COLLECTOR</v>
      </c>
      <c r="V327" s="16" t="str">
        <f t="shared" ca="1" si="12"/>
        <v>Match</v>
      </c>
    </row>
    <row r="328" spans="1:22" ht="15" hidden="1" customHeight="1" x14ac:dyDescent="0.25">
      <c r="A328" s="10">
        <v>327</v>
      </c>
      <c r="B328" s="41" t="s">
        <v>639</v>
      </c>
      <c r="E328" s="10" t="s">
        <v>78</v>
      </c>
      <c r="F328" s="10">
        <v>11</v>
      </c>
      <c r="G328" s="10" t="s">
        <v>78</v>
      </c>
      <c r="H328" s="10">
        <v>11</v>
      </c>
      <c r="L328" s="10" t="s">
        <v>1331</v>
      </c>
      <c r="M328" s="10" t="s">
        <v>1331</v>
      </c>
      <c r="O328" s="10" t="s">
        <v>986</v>
      </c>
      <c r="R328" s="10" t="s">
        <v>1003</v>
      </c>
      <c r="U328" s="15">
        <f t="array" aca="1" ref="U328" ca="1">IFERROR(
IF(NOT(OR($G328="OBX",$G328="OBR")),INDEX(INDIRECT(U$2&amp;"!$A$1:$BJ$100"),MATCH("*"&amp;$G328&amp;"*",INDIRECT(U$2&amp;"!$B$1:$B$100"),0),MATCH($H328,INDIRECT(U$2&amp;"!$1:$1"),0)),
IF(OR($G328="OBX",$G328="OBR"),INDEX(INDIRECT(U$2&amp;"!$A$1:$BJ$100"),MATCH((("*"&amp;$G328&amp;"*")&amp;("*"&amp;$I328&amp;"*")&amp;("*"&amp;$J328&amp;"*")&amp;("*"&amp;$K328&amp;"*")),INDIRECT(U$2&amp;"!$B$1:$B$100")&amp;INDIRECT(U$2&amp;"!$E$1:$E$100")&amp;INDIRECT(U$2&amp;"!$G$1:$G$100")&amp;INDIRECT(U$2&amp;"!$F$1:$F$100"),0),MATCH($H328,INDIRECT(U$2&amp;"!$1:$1"),0)))),
"Not found")</f>
        <v>0</v>
      </c>
      <c r="V328" s="16" t="str">
        <f t="shared" ca="1" si="12"/>
        <v>Match</v>
      </c>
    </row>
    <row r="329" spans="1:22" ht="15" hidden="1" customHeight="1" x14ac:dyDescent="0.25">
      <c r="A329" s="10">
        <v>328</v>
      </c>
      <c r="B329" s="41" t="s">
        <v>639</v>
      </c>
      <c r="E329" s="10" t="s">
        <v>78</v>
      </c>
      <c r="F329" s="10">
        <v>12</v>
      </c>
      <c r="G329" s="10" t="s">
        <v>78</v>
      </c>
      <c r="H329" s="10">
        <v>12</v>
      </c>
      <c r="L329" s="10" t="s">
        <v>1332</v>
      </c>
      <c r="M329" s="10" t="s">
        <v>1332</v>
      </c>
      <c r="O329" s="10" t="s">
        <v>986</v>
      </c>
      <c r="R329" s="10" t="s">
        <v>1003</v>
      </c>
      <c r="U329" s="15">
        <f t="array" aca="1" ref="U329" ca="1">IFERROR(
IF(NOT(OR($G329="OBX",$G329="OBR")),INDEX(INDIRECT(U$2&amp;"!$A$1:$BJ$100"),MATCH("*"&amp;$G329&amp;"*",INDIRECT(U$2&amp;"!$B$1:$B$100"),0),MATCH($H329,INDIRECT(U$2&amp;"!$1:$1"),0)),
IF(OR($G329="OBX",$G329="OBR"),INDEX(INDIRECT(U$2&amp;"!$A$1:$BJ$100"),MATCH((("*"&amp;$G329&amp;"*")&amp;("*"&amp;$I329&amp;"*")&amp;("*"&amp;$J329&amp;"*")&amp;("*"&amp;$K329&amp;"*")),INDIRECT(U$2&amp;"!$B$1:$B$100")&amp;INDIRECT(U$2&amp;"!$E$1:$E$100")&amp;INDIRECT(U$2&amp;"!$G$1:$G$100")&amp;INDIRECT(U$2&amp;"!$F$1:$F$100"),0),MATCH($H329,INDIRECT(U$2&amp;"!$1:$1"),0)))),
"Not found")</f>
        <v>0</v>
      </c>
      <c r="V329" s="16" t="str">
        <f t="shared" ca="1" si="12"/>
        <v>Match</v>
      </c>
    </row>
    <row r="330" spans="1:22" ht="15" hidden="1" customHeight="1" x14ac:dyDescent="0.25">
      <c r="A330" s="10">
        <v>329</v>
      </c>
      <c r="B330" s="41" t="s">
        <v>639</v>
      </c>
      <c r="E330" s="10" t="s">
        <v>78</v>
      </c>
      <c r="F330" s="10">
        <v>13</v>
      </c>
      <c r="G330" s="10" t="s">
        <v>78</v>
      </c>
      <c r="H330" s="10">
        <v>13</v>
      </c>
      <c r="L330" s="10" t="s">
        <v>842</v>
      </c>
      <c r="M330" s="10" t="s">
        <v>842</v>
      </c>
      <c r="N330" s="10" t="s">
        <v>1017</v>
      </c>
      <c r="O330" s="10" t="s">
        <v>553</v>
      </c>
      <c r="P330" s="10" t="s">
        <v>987</v>
      </c>
      <c r="Q330" s="10" t="s">
        <v>843</v>
      </c>
      <c r="R330" s="10" t="s">
        <v>1333</v>
      </c>
      <c r="S330" s="18"/>
      <c r="T330" s="17" t="str">
        <f t="array" ref="T330">IFERROR(INDEX(Mappings!$L:$L,MATCH(S330&amp;$L330,Mappings!$J:$J&amp;Mappings!$D:$D,0)),"")</f>
        <v/>
      </c>
      <c r="U330" s="15">
        <f t="array" aca="1" ref="U330" ca="1">IFERROR(
IF(NOT(OR($G330="OBX",$G330="OBR")),INDEX(INDIRECT(U$2&amp;"!$A$1:$BJ$100"),MATCH("*"&amp;$G330&amp;"*",INDIRECT(U$2&amp;"!$B$1:$B$100"),0),MATCH($H330,INDIRECT(U$2&amp;"!$1:$1"),0)),
IF(OR($G330="OBX",$G330="OBR"),INDEX(INDIRECT(U$2&amp;"!$A$1:$BJ$100"),MATCH((("*"&amp;$G330&amp;"*")&amp;("*"&amp;$I330&amp;"*")&amp;("*"&amp;$J330&amp;"*")&amp;("*"&amp;$K330&amp;"*")),INDIRECT(U$2&amp;"!$B$1:$B$100")&amp;INDIRECT(U$2&amp;"!$E$1:$E$100")&amp;INDIRECT(U$2&amp;"!$G$1:$G$100")&amp;INDIRECT(U$2&amp;"!$F$1:$F$100"),0),MATCH($H330,INDIRECT(U$2&amp;"!$1:$1"),0)))),
"Not found")</f>
        <v>0</v>
      </c>
      <c r="V330" s="16" t="str">
        <f t="shared" ca="1" si="12"/>
        <v/>
      </c>
    </row>
    <row r="331" spans="1:22" ht="15" hidden="1" customHeight="1" x14ac:dyDescent="0.25">
      <c r="A331" s="10">
        <v>330</v>
      </c>
      <c r="B331" s="41" t="s">
        <v>639</v>
      </c>
      <c r="E331" s="10" t="s">
        <v>78</v>
      </c>
      <c r="F331" s="10">
        <v>14</v>
      </c>
      <c r="G331" s="10" t="s">
        <v>78</v>
      </c>
      <c r="H331" s="10">
        <v>14</v>
      </c>
      <c r="L331" s="10" t="s">
        <v>1334</v>
      </c>
      <c r="M331" s="10" t="s">
        <v>1334</v>
      </c>
      <c r="O331" s="10" t="s">
        <v>1015</v>
      </c>
      <c r="R331" s="10" t="s">
        <v>1016</v>
      </c>
      <c r="U331" s="15">
        <f t="array" aca="1" ref="U331" ca="1">IFERROR(
IF(NOT(OR($G331="OBX",$G331="OBR")),INDEX(INDIRECT(U$2&amp;"!$A$1:$BJ$100"),MATCH("*"&amp;$G331&amp;"*",INDIRECT(U$2&amp;"!$B$1:$B$100"),0),MATCH($H331,INDIRECT(U$2&amp;"!$1:$1"),0)),
IF(OR($G331="OBX",$G331="OBR"),INDEX(INDIRECT(U$2&amp;"!$A$1:$BJ$100"),MATCH((("*"&amp;$G331&amp;"*")&amp;("*"&amp;$I331&amp;"*")&amp;("*"&amp;$J331&amp;"*")&amp;("*"&amp;$K331&amp;"*")),INDIRECT(U$2&amp;"!$B$1:$B$100")&amp;INDIRECT(U$2&amp;"!$E$1:$E$100")&amp;INDIRECT(U$2&amp;"!$G$1:$G$100")&amp;INDIRECT(U$2&amp;"!$F$1:$F$100"),0),MATCH($H331,INDIRECT(U$2&amp;"!$1:$1"),0)))),
"Not found")</f>
        <v>0</v>
      </c>
      <c r="V331" s="16" t="str">
        <f t="shared" ca="1" si="12"/>
        <v>Match</v>
      </c>
    </row>
    <row r="332" spans="1:22" ht="15" hidden="1" customHeight="1" x14ac:dyDescent="0.25">
      <c r="A332" s="10">
        <v>331</v>
      </c>
      <c r="B332" s="41" t="s">
        <v>639</v>
      </c>
      <c r="E332" s="10" t="s">
        <v>78</v>
      </c>
      <c r="F332" s="10">
        <v>15</v>
      </c>
      <c r="G332" s="10" t="s">
        <v>78</v>
      </c>
      <c r="H332" s="10">
        <v>15</v>
      </c>
      <c r="L332" s="10" t="s">
        <v>1335</v>
      </c>
      <c r="M332" s="10" t="s">
        <v>1335</v>
      </c>
      <c r="O332" s="10" t="s">
        <v>1015</v>
      </c>
      <c r="R332" s="10" t="s">
        <v>1016</v>
      </c>
      <c r="U332" s="15">
        <f t="array" aca="1" ref="U332" ca="1">IFERROR(
IF(NOT(OR($G332="OBX",$G332="OBR")),INDEX(INDIRECT(U$2&amp;"!$A$1:$BJ$100"),MATCH("*"&amp;$G332&amp;"*",INDIRECT(U$2&amp;"!$B$1:$B$100"),0),MATCH($H332,INDIRECT(U$2&amp;"!$1:$1"),0)),
IF(OR($G332="OBX",$G332="OBR"),INDEX(INDIRECT(U$2&amp;"!$A$1:$BJ$100"),MATCH((("*"&amp;$G332&amp;"*")&amp;("*"&amp;$I332&amp;"*")&amp;("*"&amp;$J332&amp;"*")&amp;("*"&amp;$K332&amp;"*")),INDIRECT(U$2&amp;"!$B$1:$B$100")&amp;INDIRECT(U$2&amp;"!$E$1:$E$100")&amp;INDIRECT(U$2&amp;"!$G$1:$G$100")&amp;INDIRECT(U$2&amp;"!$F$1:$F$100"),0),MATCH($H332,INDIRECT(U$2&amp;"!$1:$1"),0)))),
"Not found")</f>
        <v>0</v>
      </c>
      <c r="V332" s="16" t="str">
        <f t="shared" ca="1" si="12"/>
        <v>Match</v>
      </c>
    </row>
    <row r="333" spans="1:22" ht="15" customHeight="1" x14ac:dyDescent="0.25">
      <c r="A333" s="10">
        <v>332</v>
      </c>
      <c r="B333" s="41"/>
      <c r="E333" s="10" t="s">
        <v>78</v>
      </c>
      <c r="F333" s="10">
        <v>16</v>
      </c>
      <c r="G333" s="10" t="s">
        <v>78</v>
      </c>
      <c r="H333" s="10">
        <v>16</v>
      </c>
      <c r="L333" s="10" t="s">
        <v>802</v>
      </c>
      <c r="M333" s="10" t="s">
        <v>802</v>
      </c>
      <c r="N333" s="10" t="s">
        <v>986</v>
      </c>
      <c r="O333" s="10" t="s">
        <v>328</v>
      </c>
      <c r="P333" s="10" t="s">
        <v>983</v>
      </c>
      <c r="R333" s="10" t="s">
        <v>1279</v>
      </c>
      <c r="S333" s="15" t="s">
        <v>1709</v>
      </c>
      <c r="T333" s="14" t="str">
        <f>S333</f>
        <v>321^Rahal^Frederick^^^Dr^^^NPI&amp;2.16.840.1.113883.4.6&amp;ISO^L^^^NPI^^^^^^^^MD</v>
      </c>
      <c r="U333" s="15" t="str">
        <f t="array" aca="1" ref="U333" ca="1">IFERROR(
IF(NOT(OR($G333="OBX",$G333="OBR")),INDEX(INDIRECT(U$2&amp;"!$A$1:$BJ$100"),MATCH("*"&amp;$G333&amp;"*",INDIRECT(U$2&amp;"!$B$1:$B$100"),0),MATCH($H333,INDIRECT(U$2&amp;"!$1:$1"),0)),
IF(OR($G333="OBX",$G333="OBR"),INDEX(INDIRECT(U$2&amp;"!$A$1:$BJ$100"),MATCH((("*"&amp;$G333&amp;"*")&amp;("*"&amp;$I333&amp;"*")&amp;("*"&amp;$J333&amp;"*")&amp;("*"&amp;$K333&amp;"*")),INDIRECT(U$2&amp;"!$B$1:$B$100")&amp;INDIRECT(U$2&amp;"!$E$1:$E$100")&amp;INDIRECT(U$2&amp;"!$G$1:$G$100")&amp;INDIRECT(U$2&amp;"!$F$1:$F$100"),0),MATCH($H333,INDIRECT(U$2&amp;"!$1:$1"),0)))),
"Not found")</f>
        <v>321^Rahal^Frederick^^^Dr^^^NPI&amp;2.16.840.1.113883.4.6&amp;ISO^L^^^NPI^^^^^^^^MD</v>
      </c>
      <c r="V333" s="16" t="str">
        <f t="shared" ca="1" si="12"/>
        <v>Match</v>
      </c>
    </row>
    <row r="334" spans="1:22" ht="15" hidden="1" customHeight="1" x14ac:dyDescent="0.25">
      <c r="A334" s="10">
        <v>333</v>
      </c>
      <c r="B334" s="41" t="s">
        <v>639</v>
      </c>
      <c r="E334" s="10" t="s">
        <v>78</v>
      </c>
      <c r="F334" s="10">
        <v>17</v>
      </c>
      <c r="G334" s="10" t="s">
        <v>78</v>
      </c>
      <c r="H334" s="10">
        <v>17</v>
      </c>
      <c r="L334" s="10" t="s">
        <v>1336</v>
      </c>
      <c r="M334" s="10" t="s">
        <v>1336</v>
      </c>
      <c r="N334" s="10" t="s">
        <v>1046</v>
      </c>
      <c r="O334" s="10" t="s">
        <v>553</v>
      </c>
      <c r="P334" s="10" t="s">
        <v>1083</v>
      </c>
      <c r="U334" s="15">
        <f t="array" aca="1" ref="U334" ca="1">IFERROR(
IF(NOT(OR($G334="OBX",$G334="OBR")),INDEX(INDIRECT(U$2&amp;"!$A$1:$BJ$100"),MATCH("*"&amp;$G334&amp;"*",INDIRECT(U$2&amp;"!$B$1:$B$100"),0),MATCH($H334,INDIRECT(U$2&amp;"!$1:$1"),0)),
IF(OR($G334="OBX",$G334="OBR"),INDEX(INDIRECT(U$2&amp;"!$A$1:$BJ$100"),MATCH((("*"&amp;$G334&amp;"*")&amp;("*"&amp;$I334&amp;"*")&amp;("*"&amp;$J334&amp;"*")&amp;("*"&amp;$K334&amp;"*")),INDIRECT(U$2&amp;"!$B$1:$B$100")&amp;INDIRECT(U$2&amp;"!$E$1:$E$100")&amp;INDIRECT(U$2&amp;"!$G$1:$G$100")&amp;INDIRECT(U$2&amp;"!$F$1:$F$100"),0),MATCH($H334,INDIRECT(U$2&amp;"!$1:$1"),0)))),
"Not found")</f>
        <v>0</v>
      </c>
      <c r="V334" s="16" t="str">
        <f t="shared" ca="1" si="12"/>
        <v>Match</v>
      </c>
    </row>
    <row r="335" spans="1:22" ht="15" hidden="1" customHeight="1" x14ac:dyDescent="0.25">
      <c r="A335" s="10">
        <v>334</v>
      </c>
      <c r="B335" s="41" t="s">
        <v>639</v>
      </c>
      <c r="E335" s="10" t="s">
        <v>78</v>
      </c>
      <c r="F335" s="10">
        <v>18</v>
      </c>
      <c r="G335" s="10" t="s">
        <v>78</v>
      </c>
      <c r="H335" s="10">
        <v>18</v>
      </c>
      <c r="L335" s="10" t="s">
        <v>1337</v>
      </c>
      <c r="M335" s="10" t="s">
        <v>1337</v>
      </c>
      <c r="O335" s="10" t="s">
        <v>986</v>
      </c>
      <c r="R335" s="10" t="s">
        <v>1003</v>
      </c>
      <c r="U335" s="15">
        <f t="array" aca="1" ref="U335" ca="1">IFERROR(
IF(NOT(OR($G335="OBX",$G335="OBR")),INDEX(INDIRECT(U$2&amp;"!$A$1:$BJ$100"),MATCH("*"&amp;$G335&amp;"*",INDIRECT(U$2&amp;"!$B$1:$B$100"),0),MATCH($H335,INDIRECT(U$2&amp;"!$1:$1"),0)),
IF(OR($G335="OBX",$G335="OBR"),INDEX(INDIRECT(U$2&amp;"!$A$1:$BJ$100"),MATCH((("*"&amp;$G335&amp;"*")&amp;("*"&amp;$I335&amp;"*")&amp;("*"&amp;$J335&amp;"*")&amp;("*"&amp;$K335&amp;"*")),INDIRECT(U$2&amp;"!$B$1:$B$100")&amp;INDIRECT(U$2&amp;"!$E$1:$E$100")&amp;INDIRECT(U$2&amp;"!$G$1:$G$100")&amp;INDIRECT(U$2&amp;"!$F$1:$F$100"),0),MATCH($H335,INDIRECT(U$2&amp;"!$1:$1"),0)))),
"Not found")</f>
        <v>0</v>
      </c>
      <c r="V335" s="16" t="str">
        <f t="shared" ca="1" si="12"/>
        <v>Match</v>
      </c>
    </row>
    <row r="336" spans="1:22" ht="15" hidden="1" customHeight="1" x14ac:dyDescent="0.25">
      <c r="A336" s="10">
        <v>335</v>
      </c>
      <c r="B336" s="41" t="s">
        <v>639</v>
      </c>
      <c r="E336" s="10" t="s">
        <v>78</v>
      </c>
      <c r="F336" s="10">
        <v>19</v>
      </c>
      <c r="G336" s="10" t="s">
        <v>78</v>
      </c>
      <c r="H336" s="10">
        <v>19</v>
      </c>
      <c r="L336" s="10" t="s">
        <v>1338</v>
      </c>
      <c r="M336" s="10" t="s">
        <v>1338</v>
      </c>
      <c r="O336" s="10" t="s">
        <v>986</v>
      </c>
      <c r="R336" s="10" t="s">
        <v>1003</v>
      </c>
      <c r="U336" s="15">
        <f t="array" aca="1" ref="U336" ca="1">IFERROR(
IF(NOT(OR($G336="OBX",$G336="OBR")),INDEX(INDIRECT(U$2&amp;"!$A$1:$BJ$100"),MATCH("*"&amp;$G336&amp;"*",INDIRECT(U$2&amp;"!$B$1:$B$100"),0),MATCH($H336,INDIRECT(U$2&amp;"!$1:$1"),0)),
IF(OR($G336="OBX",$G336="OBR"),INDEX(INDIRECT(U$2&amp;"!$A$1:$BJ$100"),MATCH((("*"&amp;$G336&amp;"*")&amp;("*"&amp;$I336&amp;"*")&amp;("*"&amp;$J336&amp;"*")&amp;("*"&amp;$K336&amp;"*")),INDIRECT(U$2&amp;"!$B$1:$B$100")&amp;INDIRECT(U$2&amp;"!$E$1:$E$100")&amp;INDIRECT(U$2&amp;"!$G$1:$G$100")&amp;INDIRECT(U$2&amp;"!$F$1:$F$100"),0),MATCH($H336,INDIRECT(U$2&amp;"!$1:$1"),0)))),
"Not found")</f>
        <v>0</v>
      </c>
      <c r="V336" s="16" t="str">
        <f t="shared" ca="1" si="12"/>
        <v>Match</v>
      </c>
    </row>
    <row r="337" spans="1:22" ht="15" hidden="1" customHeight="1" x14ac:dyDescent="0.25">
      <c r="A337" s="10">
        <v>336</v>
      </c>
      <c r="B337" s="41" t="s">
        <v>639</v>
      </c>
      <c r="E337" s="10" t="s">
        <v>78</v>
      </c>
      <c r="F337" s="10">
        <v>20</v>
      </c>
      <c r="G337" s="10" t="s">
        <v>78</v>
      </c>
      <c r="H337" s="10">
        <v>20</v>
      </c>
      <c r="L337" s="10" t="s">
        <v>1339</v>
      </c>
      <c r="M337" s="10" t="s">
        <v>1339</v>
      </c>
      <c r="O337" s="10" t="s">
        <v>986</v>
      </c>
      <c r="R337" s="10" t="s">
        <v>1003</v>
      </c>
      <c r="U337" s="15">
        <f t="array" aca="1" ref="U337" ca="1">IFERROR(
IF(NOT(OR($G337="OBX",$G337="OBR")),INDEX(INDIRECT(U$2&amp;"!$A$1:$BJ$100"),MATCH("*"&amp;$G337&amp;"*",INDIRECT(U$2&amp;"!$B$1:$B$100"),0),MATCH($H337,INDIRECT(U$2&amp;"!$1:$1"),0)),
IF(OR($G337="OBX",$G337="OBR"),INDEX(INDIRECT(U$2&amp;"!$A$1:$BJ$100"),MATCH((("*"&amp;$G337&amp;"*")&amp;("*"&amp;$I337&amp;"*")&amp;("*"&amp;$J337&amp;"*")&amp;("*"&amp;$K337&amp;"*")),INDIRECT(U$2&amp;"!$B$1:$B$100")&amp;INDIRECT(U$2&amp;"!$E$1:$E$100")&amp;INDIRECT(U$2&amp;"!$G$1:$G$100")&amp;INDIRECT(U$2&amp;"!$F$1:$F$100"),0),MATCH($H337,INDIRECT(U$2&amp;"!$1:$1"),0)))),
"Not found")</f>
        <v>0</v>
      </c>
      <c r="V337" s="16" t="str">
        <f t="shared" ca="1" si="12"/>
        <v>Match</v>
      </c>
    </row>
    <row r="338" spans="1:22" ht="15" hidden="1" customHeight="1" x14ac:dyDescent="0.25">
      <c r="A338" s="10">
        <v>337</v>
      </c>
      <c r="B338" s="41" t="s">
        <v>639</v>
      </c>
      <c r="E338" s="10" t="s">
        <v>78</v>
      </c>
      <c r="F338" s="10">
        <v>21</v>
      </c>
      <c r="G338" s="10" t="s">
        <v>78</v>
      </c>
      <c r="H338" s="10">
        <v>21</v>
      </c>
      <c r="L338" s="10" t="s">
        <v>1340</v>
      </c>
      <c r="M338" s="10" t="s">
        <v>1340</v>
      </c>
      <c r="O338" s="10" t="s">
        <v>986</v>
      </c>
      <c r="R338" s="10" t="s">
        <v>1003</v>
      </c>
      <c r="U338" s="15">
        <f t="array" aca="1" ref="U338" ca="1">IFERROR(
IF(NOT(OR($G338="OBX",$G338="OBR")),INDEX(INDIRECT(U$2&amp;"!$A$1:$BJ$100"),MATCH("*"&amp;$G338&amp;"*",INDIRECT(U$2&amp;"!$B$1:$B$100"),0),MATCH($H338,INDIRECT(U$2&amp;"!$1:$1"),0)),
IF(OR($G338="OBX",$G338="OBR"),INDEX(INDIRECT(U$2&amp;"!$A$1:$BJ$100"),MATCH((("*"&amp;$G338&amp;"*")&amp;("*"&amp;$I338&amp;"*")&amp;("*"&amp;$J338&amp;"*")&amp;("*"&amp;$K338&amp;"*")),INDIRECT(U$2&amp;"!$B$1:$B$100")&amp;INDIRECT(U$2&amp;"!$E$1:$E$100")&amp;INDIRECT(U$2&amp;"!$G$1:$G$100")&amp;INDIRECT(U$2&amp;"!$F$1:$F$100"),0),MATCH($H338,INDIRECT(U$2&amp;"!$1:$1"),0)))),
"Not found")</f>
        <v>0</v>
      </c>
      <c r="V338" s="16" t="str">
        <f t="shared" ca="1" si="12"/>
        <v>Match</v>
      </c>
    </row>
    <row r="339" spans="1:22" ht="15" hidden="1" customHeight="1" x14ac:dyDescent="0.25">
      <c r="A339" s="10">
        <v>338</v>
      </c>
      <c r="B339" s="41" t="s">
        <v>639</v>
      </c>
      <c r="E339" s="10" t="s">
        <v>78</v>
      </c>
      <c r="F339" s="10">
        <v>22</v>
      </c>
      <c r="G339" s="10" t="s">
        <v>78</v>
      </c>
      <c r="H339" s="10">
        <v>22</v>
      </c>
      <c r="L339" s="10" t="s">
        <v>1341</v>
      </c>
      <c r="M339" s="10" t="s">
        <v>1341</v>
      </c>
      <c r="O339" s="10" t="s">
        <v>1015</v>
      </c>
      <c r="R339" s="10" t="s">
        <v>1016</v>
      </c>
      <c r="U339" s="15">
        <f t="array" aca="1" ref="U339" ca="1">IFERROR(
IF(NOT(OR($G339="OBX",$G339="OBR")),INDEX(INDIRECT(U$2&amp;"!$A$1:$BJ$100"),MATCH("*"&amp;$G339&amp;"*",INDIRECT(U$2&amp;"!$B$1:$B$100"),0),MATCH($H339,INDIRECT(U$2&amp;"!$1:$1"),0)),
IF(OR($G339="OBX",$G339="OBR"),INDEX(INDIRECT(U$2&amp;"!$A$1:$BJ$100"),MATCH((("*"&amp;$G339&amp;"*")&amp;("*"&amp;$I339&amp;"*")&amp;("*"&amp;$J339&amp;"*")&amp;("*"&amp;$K339&amp;"*")),INDIRECT(U$2&amp;"!$B$1:$B$100")&amp;INDIRECT(U$2&amp;"!$E$1:$E$100")&amp;INDIRECT(U$2&amp;"!$G$1:$G$100")&amp;INDIRECT(U$2&amp;"!$F$1:$F$100"),0),MATCH($H339,INDIRECT(U$2&amp;"!$1:$1"),0)))),
"Not found")</f>
        <v>0</v>
      </c>
      <c r="V339" s="16" t="str">
        <f t="shared" ca="1" si="12"/>
        <v>Match</v>
      </c>
    </row>
    <row r="340" spans="1:22" ht="15" hidden="1" customHeight="1" x14ac:dyDescent="0.25">
      <c r="A340" s="10">
        <v>339</v>
      </c>
      <c r="B340" s="41" t="s">
        <v>639</v>
      </c>
      <c r="E340" s="10" t="s">
        <v>78</v>
      </c>
      <c r="F340" s="10">
        <v>23</v>
      </c>
      <c r="G340" s="10" t="s">
        <v>78</v>
      </c>
      <c r="H340" s="10">
        <v>23</v>
      </c>
      <c r="L340" s="10" t="s">
        <v>1342</v>
      </c>
      <c r="M340" s="10" t="s">
        <v>1342</v>
      </c>
      <c r="O340" s="10" t="s">
        <v>986</v>
      </c>
      <c r="R340" s="10" t="s">
        <v>1003</v>
      </c>
      <c r="U340" s="15">
        <f t="array" aca="1" ref="U340" ca="1">IFERROR(
IF(NOT(OR($G340="OBX",$G340="OBR")),INDEX(INDIRECT(U$2&amp;"!$A$1:$BJ$100"),MATCH("*"&amp;$G340&amp;"*",INDIRECT(U$2&amp;"!$B$1:$B$100"),0),MATCH($H340,INDIRECT(U$2&amp;"!$1:$1"),0)),
IF(OR($G340="OBX",$G340="OBR"),INDEX(INDIRECT(U$2&amp;"!$A$1:$BJ$100"),MATCH((("*"&amp;$G340&amp;"*")&amp;("*"&amp;$I340&amp;"*")&amp;("*"&amp;$J340&amp;"*")&amp;("*"&amp;$K340&amp;"*")),INDIRECT(U$2&amp;"!$B$1:$B$100")&amp;INDIRECT(U$2&amp;"!$E$1:$E$100")&amp;INDIRECT(U$2&amp;"!$G$1:$G$100")&amp;INDIRECT(U$2&amp;"!$F$1:$F$100"),0),MATCH($H340,INDIRECT(U$2&amp;"!$1:$1"),0)))),
"Not found")</f>
        <v>0</v>
      </c>
      <c r="V340" s="16" t="str">
        <f t="shared" ca="1" si="12"/>
        <v>Match</v>
      </c>
    </row>
    <row r="341" spans="1:22" ht="15" hidden="1" customHeight="1" x14ac:dyDescent="0.25">
      <c r="A341" s="10">
        <v>340</v>
      </c>
      <c r="B341" s="41" t="s">
        <v>639</v>
      </c>
      <c r="E341" s="10" t="s">
        <v>78</v>
      </c>
      <c r="F341" s="10">
        <v>24</v>
      </c>
      <c r="G341" s="10" t="s">
        <v>78</v>
      </c>
      <c r="H341" s="10">
        <v>24</v>
      </c>
      <c r="L341" s="10" t="s">
        <v>1343</v>
      </c>
      <c r="M341" s="10" t="s">
        <v>1343</v>
      </c>
      <c r="O341" s="10" t="s">
        <v>1344</v>
      </c>
      <c r="R341" s="10" t="s">
        <v>1003</v>
      </c>
      <c r="U341" s="15">
        <f t="array" aca="1" ref="U341" ca="1">IFERROR(
IF(NOT(OR($G341="OBX",$G341="OBR")),INDEX(INDIRECT(U$2&amp;"!$A$1:$BJ$100"),MATCH("*"&amp;$G341&amp;"*",INDIRECT(U$2&amp;"!$B$1:$B$100"),0),MATCH($H341,INDIRECT(U$2&amp;"!$1:$1"),0)),
IF(OR($G341="OBX",$G341="OBR"),INDEX(INDIRECT(U$2&amp;"!$A$1:$BJ$100"),MATCH((("*"&amp;$G341&amp;"*")&amp;("*"&amp;$I341&amp;"*")&amp;("*"&amp;$J341&amp;"*")&amp;("*"&amp;$K341&amp;"*")),INDIRECT(U$2&amp;"!$B$1:$B$100")&amp;INDIRECT(U$2&amp;"!$E$1:$E$100")&amp;INDIRECT(U$2&amp;"!$G$1:$G$100")&amp;INDIRECT(U$2&amp;"!$F$1:$F$100"),0),MATCH($H341,INDIRECT(U$2&amp;"!$1:$1"),0)))),
"Not found")</f>
        <v>0</v>
      </c>
      <c r="V341" s="16" t="str">
        <f t="shared" ca="1" si="12"/>
        <v>Match</v>
      </c>
    </row>
    <row r="342" spans="1:22" ht="15" hidden="1" customHeight="1" x14ac:dyDescent="0.25">
      <c r="A342" s="10">
        <v>341</v>
      </c>
      <c r="B342" s="41" t="s">
        <v>639</v>
      </c>
      <c r="E342" s="10" t="s">
        <v>78</v>
      </c>
      <c r="F342" s="10">
        <v>25</v>
      </c>
      <c r="G342" s="10" t="s">
        <v>78</v>
      </c>
      <c r="H342" s="10">
        <v>25</v>
      </c>
      <c r="L342" s="10" t="s">
        <v>1345</v>
      </c>
      <c r="M342" s="10" t="s">
        <v>1345</v>
      </c>
      <c r="O342" s="10" t="s">
        <v>1015</v>
      </c>
      <c r="R342" s="10" t="s">
        <v>1016</v>
      </c>
      <c r="U342" s="15">
        <f t="array" aca="1" ref="U342" ca="1">IFERROR(
IF(NOT(OR($G342="OBX",$G342="OBR")),INDEX(INDIRECT(U$2&amp;"!$A$1:$BJ$100"),MATCH("*"&amp;$G342&amp;"*",INDIRECT(U$2&amp;"!$B$1:$B$100"),0),MATCH($H342,INDIRECT(U$2&amp;"!$1:$1"),0)),
IF(OR($G342="OBX",$G342="OBR"),INDEX(INDIRECT(U$2&amp;"!$A$1:$BJ$100"),MATCH((("*"&amp;$G342&amp;"*")&amp;("*"&amp;$I342&amp;"*")&amp;("*"&amp;$J342&amp;"*")&amp;("*"&amp;$K342&amp;"*")),INDIRECT(U$2&amp;"!$B$1:$B$100")&amp;INDIRECT(U$2&amp;"!$E$1:$E$100")&amp;INDIRECT(U$2&amp;"!$G$1:$G$100")&amp;INDIRECT(U$2&amp;"!$F$1:$F$100"),0),MATCH($H342,INDIRECT(U$2&amp;"!$1:$1"),0)))),
"Not found")</f>
        <v>0</v>
      </c>
      <c r="V342" s="16" t="str">
        <f t="shared" ca="1" si="12"/>
        <v>Match</v>
      </c>
    </row>
    <row r="343" spans="1:22" ht="15" hidden="1" customHeight="1" x14ac:dyDescent="0.25">
      <c r="A343" s="10">
        <v>342</v>
      </c>
      <c r="B343" s="41" t="s">
        <v>639</v>
      </c>
      <c r="E343" s="10" t="s">
        <v>78</v>
      </c>
      <c r="F343" s="10">
        <v>26</v>
      </c>
      <c r="G343" s="10" t="s">
        <v>78</v>
      </c>
      <c r="H343" s="10">
        <v>26</v>
      </c>
      <c r="L343" s="10" t="s">
        <v>1346</v>
      </c>
      <c r="M343" s="10" t="s">
        <v>1346</v>
      </c>
      <c r="O343" s="10" t="s">
        <v>331</v>
      </c>
      <c r="U343" s="15">
        <f t="array" aca="1" ref="U343" ca="1">IFERROR(
IF(NOT(OR($G343="OBX",$G343="OBR")),INDEX(INDIRECT(U$2&amp;"!$A$1:$BJ$100"),MATCH("*"&amp;$G343&amp;"*",INDIRECT(U$2&amp;"!$B$1:$B$100"),0),MATCH($H343,INDIRECT(U$2&amp;"!$1:$1"),0)),
IF(OR($G343="OBX",$G343="OBR"),INDEX(INDIRECT(U$2&amp;"!$A$1:$BJ$100"),MATCH((("*"&amp;$G343&amp;"*")&amp;("*"&amp;$I343&amp;"*")&amp;("*"&amp;$J343&amp;"*")&amp;("*"&amp;$K343&amp;"*")),INDIRECT(U$2&amp;"!$B$1:$B$100")&amp;INDIRECT(U$2&amp;"!$E$1:$E$100")&amp;INDIRECT(U$2&amp;"!$G$1:$G$100")&amp;INDIRECT(U$2&amp;"!$F$1:$F$100"),0),MATCH($H343,INDIRECT(U$2&amp;"!$1:$1"),0)))),
"Not found")</f>
        <v>0</v>
      </c>
      <c r="V343" s="16" t="str">
        <f t="shared" ca="1" si="12"/>
        <v>Match</v>
      </c>
    </row>
    <row r="344" spans="1:22" ht="15" hidden="1" customHeight="1" x14ac:dyDescent="0.25">
      <c r="A344" s="10">
        <v>343</v>
      </c>
      <c r="B344" s="41" t="s">
        <v>639</v>
      </c>
      <c r="E344" s="10" t="s">
        <v>78</v>
      </c>
      <c r="F344" s="10">
        <v>27</v>
      </c>
      <c r="G344" s="10" t="s">
        <v>78</v>
      </c>
      <c r="H344" s="10">
        <v>27</v>
      </c>
      <c r="L344" s="10" t="s">
        <v>1274</v>
      </c>
      <c r="M344" s="10" t="s">
        <v>1274</v>
      </c>
      <c r="O344" s="10" t="s">
        <v>1015</v>
      </c>
      <c r="R344" s="10" t="s">
        <v>1016</v>
      </c>
      <c r="U344" s="15">
        <f t="array" aca="1" ref="U344" ca="1">IFERROR(
IF(NOT(OR($G344="OBX",$G344="OBR")),INDEX(INDIRECT(U$2&amp;"!$A$1:$BJ$100"),MATCH("*"&amp;$G344&amp;"*",INDIRECT(U$2&amp;"!$B$1:$B$100"),0),MATCH($H344,INDIRECT(U$2&amp;"!$1:$1"),0)),
IF(OR($G344="OBX",$G344="OBR"),INDEX(INDIRECT(U$2&amp;"!$A$1:$BJ$100"),MATCH((("*"&amp;$G344&amp;"*")&amp;("*"&amp;$I344&amp;"*")&amp;("*"&amp;$J344&amp;"*")&amp;("*"&amp;$K344&amp;"*")),INDIRECT(U$2&amp;"!$B$1:$B$100")&amp;INDIRECT(U$2&amp;"!$E$1:$E$100")&amp;INDIRECT(U$2&amp;"!$G$1:$G$100")&amp;INDIRECT(U$2&amp;"!$F$1:$F$100"),0),MATCH($H344,INDIRECT(U$2&amp;"!$1:$1"),0)))),
"Not found")</f>
        <v>0</v>
      </c>
      <c r="V344" s="16" t="str">
        <f t="shared" ca="1" si="12"/>
        <v>Match</v>
      </c>
    </row>
    <row r="345" spans="1:22" ht="15" hidden="1" customHeight="1" x14ac:dyDescent="0.25">
      <c r="A345" s="10">
        <v>344</v>
      </c>
      <c r="B345" s="41" t="s">
        <v>639</v>
      </c>
      <c r="E345" s="10" t="s">
        <v>78</v>
      </c>
      <c r="F345" s="10">
        <v>28</v>
      </c>
      <c r="G345" s="10" t="s">
        <v>78</v>
      </c>
      <c r="H345" s="10">
        <v>28</v>
      </c>
      <c r="L345" s="10" t="s">
        <v>1347</v>
      </c>
      <c r="M345" s="10" t="s">
        <v>1347</v>
      </c>
      <c r="N345" s="10" t="s">
        <v>986</v>
      </c>
      <c r="O345" s="10" t="s">
        <v>553</v>
      </c>
      <c r="P345" s="10" t="s">
        <v>986</v>
      </c>
      <c r="R345" s="10" t="s">
        <v>1348</v>
      </c>
      <c r="U345" s="15">
        <f t="array" aca="1" ref="U345" ca="1">IFERROR(
IF(NOT(OR($G345="OBX",$G345="OBR")),INDEX(INDIRECT(U$2&amp;"!$A$1:$BJ$100"),MATCH("*"&amp;$G345&amp;"*",INDIRECT(U$2&amp;"!$B$1:$B$100"),0),MATCH($H345,INDIRECT(U$2&amp;"!$1:$1"),0)),
IF(OR($G345="OBX",$G345="OBR"),INDEX(INDIRECT(U$2&amp;"!$A$1:$BJ$100"),MATCH((("*"&amp;$G345&amp;"*")&amp;("*"&amp;$I345&amp;"*")&amp;("*"&amp;$J345&amp;"*")&amp;("*"&amp;$K345&amp;"*")),INDIRECT(U$2&amp;"!$B$1:$B$100")&amp;INDIRECT(U$2&amp;"!$E$1:$E$100")&amp;INDIRECT(U$2&amp;"!$G$1:$G$100")&amp;INDIRECT(U$2&amp;"!$F$1:$F$100"),0),MATCH($H345,INDIRECT(U$2&amp;"!$1:$1"),0)))),
"Not found")</f>
        <v>0</v>
      </c>
      <c r="V345" s="16" t="str">
        <f t="shared" ca="1" si="12"/>
        <v>Match</v>
      </c>
    </row>
    <row r="346" spans="1:22" ht="15" hidden="1" customHeight="1" x14ac:dyDescent="0.25">
      <c r="A346" s="10">
        <v>345</v>
      </c>
      <c r="B346" s="41" t="s">
        <v>639</v>
      </c>
      <c r="E346" s="10" t="s">
        <v>78</v>
      </c>
      <c r="F346" s="10">
        <v>29</v>
      </c>
      <c r="G346" s="10" t="s">
        <v>78</v>
      </c>
      <c r="H346" s="10">
        <v>29</v>
      </c>
      <c r="L346" s="10" t="s">
        <v>443</v>
      </c>
      <c r="M346" s="10" t="s">
        <v>443</v>
      </c>
      <c r="O346" s="10" t="s">
        <v>331</v>
      </c>
      <c r="U346" s="15">
        <f t="array" aca="1" ref="U346" ca="1">IFERROR(
IF(NOT(OR($G346="OBX",$G346="OBR")),INDEX(INDIRECT(U$2&amp;"!$A$1:$BJ$100"),MATCH("*"&amp;$G346&amp;"*",INDIRECT(U$2&amp;"!$B$1:$B$100"),0),MATCH($H346,INDIRECT(U$2&amp;"!$1:$1"),0)),
IF(OR($G346="OBX",$G346="OBR"),INDEX(INDIRECT(U$2&amp;"!$A$1:$BJ$100"),MATCH((("*"&amp;$G346&amp;"*")&amp;("*"&amp;$I346&amp;"*")&amp;("*"&amp;$J346&amp;"*")&amp;("*"&amp;$K346&amp;"*")),INDIRECT(U$2&amp;"!$B$1:$B$100")&amp;INDIRECT(U$2&amp;"!$E$1:$E$100")&amp;INDIRECT(U$2&amp;"!$G$1:$G$100")&amp;INDIRECT(U$2&amp;"!$F$1:$F$100"),0),MATCH($H346,INDIRECT(U$2&amp;"!$1:$1"),0)))),
"Not found")</f>
        <v>0</v>
      </c>
      <c r="V346" s="16" t="str">
        <f t="shared" ca="1" si="12"/>
        <v>Match</v>
      </c>
    </row>
    <row r="347" spans="1:22" ht="15" hidden="1" customHeight="1" x14ac:dyDescent="0.25">
      <c r="A347" s="10">
        <v>346</v>
      </c>
      <c r="B347" s="41" t="s">
        <v>639</v>
      </c>
      <c r="E347" s="10" t="s">
        <v>78</v>
      </c>
      <c r="F347" s="10">
        <v>30</v>
      </c>
      <c r="G347" s="10" t="s">
        <v>78</v>
      </c>
      <c r="H347" s="10">
        <v>30</v>
      </c>
      <c r="L347" s="10" t="s">
        <v>1349</v>
      </c>
      <c r="M347" s="10" t="s">
        <v>1349</v>
      </c>
      <c r="O347" s="10" t="s">
        <v>986</v>
      </c>
      <c r="R347" s="10" t="s">
        <v>1003</v>
      </c>
      <c r="U347" s="15">
        <f t="array" aca="1" ref="U347" ca="1">IFERROR(
IF(NOT(OR($G347="OBX",$G347="OBR")),INDEX(INDIRECT(U$2&amp;"!$A$1:$BJ$100"),MATCH("*"&amp;$G347&amp;"*",INDIRECT(U$2&amp;"!$B$1:$B$100"),0),MATCH($H347,INDIRECT(U$2&amp;"!$1:$1"),0)),
IF(OR($G347="OBX",$G347="OBR"),INDEX(INDIRECT(U$2&amp;"!$A$1:$BJ$100"),MATCH((("*"&amp;$G347&amp;"*")&amp;("*"&amp;$I347&amp;"*")&amp;("*"&amp;$J347&amp;"*")&amp;("*"&amp;$K347&amp;"*")),INDIRECT(U$2&amp;"!$B$1:$B$100")&amp;INDIRECT(U$2&amp;"!$E$1:$E$100")&amp;INDIRECT(U$2&amp;"!$G$1:$G$100")&amp;INDIRECT(U$2&amp;"!$F$1:$F$100"),0),MATCH($H347,INDIRECT(U$2&amp;"!$1:$1"),0)))),
"Not found")</f>
        <v>0</v>
      </c>
      <c r="V347" s="16" t="str">
        <f t="shared" ca="1" si="12"/>
        <v>Match</v>
      </c>
    </row>
    <row r="348" spans="1:22" ht="15" hidden="1" customHeight="1" x14ac:dyDescent="0.25">
      <c r="A348" s="10">
        <v>347</v>
      </c>
      <c r="B348" s="41" t="s">
        <v>639</v>
      </c>
      <c r="E348" s="10" t="s">
        <v>78</v>
      </c>
      <c r="F348" s="10">
        <v>31</v>
      </c>
      <c r="G348" s="10" t="s">
        <v>78</v>
      </c>
      <c r="H348" s="10">
        <v>31</v>
      </c>
      <c r="L348" s="10" t="s">
        <v>1350</v>
      </c>
      <c r="M348" s="10" t="s">
        <v>1350</v>
      </c>
      <c r="O348" s="10" t="s">
        <v>986</v>
      </c>
      <c r="R348" s="10" t="s">
        <v>1003</v>
      </c>
      <c r="U348" s="15">
        <f t="array" aca="1" ref="U348" ca="1">IFERROR(
IF(NOT(OR($G348="OBX",$G348="OBR")),INDEX(INDIRECT(U$2&amp;"!$A$1:$BJ$100"),MATCH("*"&amp;$G348&amp;"*",INDIRECT(U$2&amp;"!$B$1:$B$100"),0),MATCH($H348,INDIRECT(U$2&amp;"!$1:$1"),0)),
IF(OR($G348="OBX",$G348="OBR"),INDEX(INDIRECT(U$2&amp;"!$A$1:$BJ$100"),MATCH((("*"&amp;$G348&amp;"*")&amp;("*"&amp;$I348&amp;"*")&amp;("*"&amp;$J348&amp;"*")&amp;("*"&amp;$K348&amp;"*")),INDIRECT(U$2&amp;"!$B$1:$B$100")&amp;INDIRECT(U$2&amp;"!$E$1:$E$100")&amp;INDIRECT(U$2&amp;"!$G$1:$G$100")&amp;INDIRECT(U$2&amp;"!$F$1:$F$100"),0),MATCH($H348,INDIRECT(U$2&amp;"!$1:$1"),0)))),
"Not found")</f>
        <v>0</v>
      </c>
      <c r="V348" s="16" t="str">
        <f t="shared" ca="1" si="12"/>
        <v>Match</v>
      </c>
    </row>
    <row r="349" spans="1:22" ht="15" hidden="1" customHeight="1" x14ac:dyDescent="0.25">
      <c r="A349" s="10">
        <v>348</v>
      </c>
      <c r="B349" s="41" t="s">
        <v>639</v>
      </c>
      <c r="E349" s="10" t="s">
        <v>78</v>
      </c>
      <c r="F349" s="10">
        <v>32</v>
      </c>
      <c r="G349" s="10" t="s">
        <v>78</v>
      </c>
      <c r="H349" s="10">
        <v>32</v>
      </c>
      <c r="L349" s="10" t="s">
        <v>815</v>
      </c>
      <c r="M349" s="10" t="s">
        <v>815</v>
      </c>
      <c r="O349" s="10" t="s">
        <v>986</v>
      </c>
      <c r="R349" s="10" t="s">
        <v>1003</v>
      </c>
      <c r="U349" s="15">
        <f t="array" aca="1" ref="U349" ca="1">IFERROR(
IF(NOT(OR($G349="OBX",$G349="OBR")),INDEX(INDIRECT(U$2&amp;"!$A$1:$BJ$100"),MATCH("*"&amp;$G349&amp;"*",INDIRECT(U$2&amp;"!$B$1:$B$100"),0),MATCH($H349,INDIRECT(U$2&amp;"!$1:$1"),0)),
IF(OR($G349="OBX",$G349="OBR"),INDEX(INDIRECT(U$2&amp;"!$A$1:$BJ$100"),MATCH((("*"&amp;$G349&amp;"*")&amp;("*"&amp;$I349&amp;"*")&amp;("*"&amp;$J349&amp;"*")&amp;("*"&amp;$K349&amp;"*")),INDIRECT(U$2&amp;"!$B$1:$B$100")&amp;INDIRECT(U$2&amp;"!$E$1:$E$100")&amp;INDIRECT(U$2&amp;"!$G$1:$G$100")&amp;INDIRECT(U$2&amp;"!$F$1:$F$100"),0),MATCH($H349,INDIRECT(U$2&amp;"!$1:$1"),0)))),
"Not found")</f>
        <v>0</v>
      </c>
      <c r="V349" s="16" t="str">
        <f t="shared" ca="1" si="12"/>
        <v>Match</v>
      </c>
    </row>
    <row r="350" spans="1:22" ht="15" hidden="1" customHeight="1" x14ac:dyDescent="0.25">
      <c r="A350" s="10">
        <v>349</v>
      </c>
      <c r="B350" s="41" t="s">
        <v>639</v>
      </c>
      <c r="E350" s="10" t="s">
        <v>78</v>
      </c>
      <c r="F350" s="10">
        <v>33</v>
      </c>
      <c r="G350" s="10" t="s">
        <v>78</v>
      </c>
      <c r="H350" s="10">
        <v>33</v>
      </c>
      <c r="L350" s="10" t="s">
        <v>779</v>
      </c>
      <c r="M350" s="10" t="s">
        <v>779</v>
      </c>
      <c r="O350" s="10" t="s">
        <v>986</v>
      </c>
      <c r="R350" s="10" t="s">
        <v>1003</v>
      </c>
      <c r="U350" s="15">
        <f t="array" aca="1" ref="U350" ca="1">IFERROR(
IF(NOT(OR($G350="OBX",$G350="OBR")),INDEX(INDIRECT(U$2&amp;"!$A$1:$BJ$100"),MATCH("*"&amp;$G350&amp;"*",INDIRECT(U$2&amp;"!$B$1:$B$100"),0),MATCH($H350,INDIRECT(U$2&amp;"!$1:$1"),0)),
IF(OR($G350="OBX",$G350="OBR"),INDEX(INDIRECT(U$2&amp;"!$A$1:$BJ$100"),MATCH((("*"&amp;$G350&amp;"*")&amp;("*"&amp;$I350&amp;"*")&amp;("*"&amp;$J350&amp;"*")&amp;("*"&amp;$K350&amp;"*")),INDIRECT(U$2&amp;"!$B$1:$B$100")&amp;INDIRECT(U$2&amp;"!$E$1:$E$100")&amp;INDIRECT(U$2&amp;"!$G$1:$G$100")&amp;INDIRECT(U$2&amp;"!$F$1:$F$100"),0),MATCH($H350,INDIRECT(U$2&amp;"!$1:$1"),0)))),
"Not found")</f>
        <v>0</v>
      </c>
      <c r="V350" s="16" t="str">
        <f t="shared" ref="V350:V367" ca="1" si="13">IF(T350=U350,"Match","")</f>
        <v>Match</v>
      </c>
    </row>
    <row r="351" spans="1:22" ht="15" hidden="1" customHeight="1" x14ac:dyDescent="0.25">
      <c r="A351" s="10">
        <v>350</v>
      </c>
      <c r="B351" s="41" t="s">
        <v>639</v>
      </c>
      <c r="E351" s="10" t="s">
        <v>78</v>
      </c>
      <c r="F351" s="10">
        <v>34</v>
      </c>
      <c r="G351" s="10" t="s">
        <v>78</v>
      </c>
      <c r="H351" s="10">
        <v>34</v>
      </c>
      <c r="L351" s="10" t="s">
        <v>829</v>
      </c>
      <c r="M351" s="10" t="s">
        <v>829</v>
      </c>
      <c r="O351" s="10" t="s">
        <v>986</v>
      </c>
      <c r="R351" s="10" t="s">
        <v>1003</v>
      </c>
      <c r="U351" s="15">
        <f t="array" aca="1" ref="U351" ca="1">IFERROR(
IF(NOT(OR($G351="OBX",$G351="OBR")),INDEX(INDIRECT(U$2&amp;"!$A$1:$BJ$100"),MATCH("*"&amp;$G351&amp;"*",INDIRECT(U$2&amp;"!$B$1:$B$100"),0),MATCH($H351,INDIRECT(U$2&amp;"!$1:$1"),0)),
IF(OR($G351="OBX",$G351="OBR"),INDEX(INDIRECT(U$2&amp;"!$A$1:$BJ$100"),MATCH((("*"&amp;$G351&amp;"*")&amp;("*"&amp;$I351&amp;"*")&amp;("*"&amp;$J351&amp;"*")&amp;("*"&amp;$K351&amp;"*")),INDIRECT(U$2&amp;"!$B$1:$B$100")&amp;INDIRECT(U$2&amp;"!$E$1:$E$100")&amp;INDIRECT(U$2&amp;"!$G$1:$G$100")&amp;INDIRECT(U$2&amp;"!$F$1:$F$100"),0),MATCH($H351,INDIRECT(U$2&amp;"!$1:$1"),0)))),
"Not found")</f>
        <v>0</v>
      </c>
      <c r="V351" s="16" t="str">
        <f t="shared" ca="1" si="13"/>
        <v>Match</v>
      </c>
    </row>
    <row r="352" spans="1:22" ht="15" hidden="1" customHeight="1" x14ac:dyDescent="0.25">
      <c r="A352" s="10">
        <v>351</v>
      </c>
      <c r="B352" s="41" t="s">
        <v>639</v>
      </c>
      <c r="E352" s="10" t="s">
        <v>78</v>
      </c>
      <c r="F352" s="10">
        <v>35</v>
      </c>
      <c r="G352" s="10" t="s">
        <v>78</v>
      </c>
      <c r="H352" s="10">
        <v>35</v>
      </c>
      <c r="L352" s="10" t="s">
        <v>831</v>
      </c>
      <c r="M352" s="10" t="s">
        <v>831</v>
      </c>
      <c r="O352" s="10" t="s">
        <v>986</v>
      </c>
      <c r="R352" s="10" t="s">
        <v>1003</v>
      </c>
      <c r="U352" s="15">
        <f t="array" aca="1" ref="U352" ca="1">IFERROR(
IF(NOT(OR($G352="OBX",$G352="OBR")),INDEX(INDIRECT(U$2&amp;"!$A$1:$BJ$100"),MATCH("*"&amp;$G352&amp;"*",INDIRECT(U$2&amp;"!$B$1:$B$100"),0),MATCH($H352,INDIRECT(U$2&amp;"!$1:$1"),0)),
IF(OR($G352="OBX",$G352="OBR"),INDEX(INDIRECT(U$2&amp;"!$A$1:$BJ$100"),MATCH((("*"&amp;$G352&amp;"*")&amp;("*"&amp;$I352&amp;"*")&amp;("*"&amp;$J352&amp;"*")&amp;("*"&amp;$K352&amp;"*")),INDIRECT(U$2&amp;"!$B$1:$B$100")&amp;INDIRECT(U$2&amp;"!$E$1:$E$100")&amp;INDIRECT(U$2&amp;"!$G$1:$G$100")&amp;INDIRECT(U$2&amp;"!$F$1:$F$100"),0),MATCH($H352,INDIRECT(U$2&amp;"!$1:$1"),0)))),
"Not found")</f>
        <v>0</v>
      </c>
      <c r="V352" s="16" t="str">
        <f t="shared" ca="1" si="13"/>
        <v>Match</v>
      </c>
    </row>
    <row r="353" spans="1:22" ht="15" hidden="1" customHeight="1" x14ac:dyDescent="0.25">
      <c r="A353" s="10">
        <v>352</v>
      </c>
      <c r="B353" s="41" t="s">
        <v>639</v>
      </c>
      <c r="E353" s="10" t="s">
        <v>78</v>
      </c>
      <c r="F353" s="10">
        <v>36</v>
      </c>
      <c r="G353" s="10" t="s">
        <v>78</v>
      </c>
      <c r="H353" s="10">
        <v>36</v>
      </c>
      <c r="L353" s="10" t="s">
        <v>1351</v>
      </c>
      <c r="M353" s="10" t="s">
        <v>1351</v>
      </c>
      <c r="O353" s="10" t="s">
        <v>986</v>
      </c>
      <c r="R353" s="10" t="s">
        <v>1003</v>
      </c>
      <c r="U353" s="15">
        <f t="array" aca="1" ref="U353" ca="1">IFERROR(
IF(NOT(OR($G353="OBX",$G353="OBR")),INDEX(INDIRECT(U$2&amp;"!$A$1:$BJ$100"),MATCH("*"&amp;$G353&amp;"*",INDIRECT(U$2&amp;"!$B$1:$B$100"),0),MATCH($H353,INDIRECT(U$2&amp;"!$1:$1"),0)),
IF(OR($G353="OBX",$G353="OBR"),INDEX(INDIRECT(U$2&amp;"!$A$1:$BJ$100"),MATCH((("*"&amp;$G353&amp;"*")&amp;("*"&amp;$I353&amp;"*")&amp;("*"&amp;$J353&amp;"*")&amp;("*"&amp;$K353&amp;"*")),INDIRECT(U$2&amp;"!$B$1:$B$100")&amp;INDIRECT(U$2&amp;"!$E$1:$E$100")&amp;INDIRECT(U$2&amp;"!$G$1:$G$100")&amp;INDIRECT(U$2&amp;"!$F$1:$F$100"),0),MATCH($H353,INDIRECT(U$2&amp;"!$1:$1"),0)))),
"Not found")</f>
        <v>0</v>
      </c>
      <c r="V353" s="16" t="str">
        <f t="shared" ca="1" si="13"/>
        <v>Match</v>
      </c>
    </row>
    <row r="354" spans="1:22" ht="15" hidden="1" customHeight="1" x14ac:dyDescent="0.25">
      <c r="A354" s="10">
        <v>353</v>
      </c>
      <c r="B354" s="41" t="s">
        <v>639</v>
      </c>
      <c r="E354" s="10" t="s">
        <v>78</v>
      </c>
      <c r="F354" s="10">
        <v>37</v>
      </c>
      <c r="G354" s="10" t="s">
        <v>78</v>
      </c>
      <c r="H354" s="10">
        <v>37</v>
      </c>
      <c r="L354" s="10" t="s">
        <v>1352</v>
      </c>
      <c r="M354" s="10" t="s">
        <v>1352</v>
      </c>
      <c r="O354" s="10" t="s">
        <v>986</v>
      </c>
      <c r="R354" s="10" t="s">
        <v>1003</v>
      </c>
      <c r="U354" s="15">
        <f t="array" aca="1" ref="U354" ca="1">IFERROR(
IF(NOT(OR($G354="OBX",$G354="OBR")),INDEX(INDIRECT(U$2&amp;"!$A$1:$BJ$100"),MATCH("*"&amp;$G354&amp;"*",INDIRECT(U$2&amp;"!$B$1:$B$100"),0),MATCH($H354,INDIRECT(U$2&amp;"!$1:$1"),0)),
IF(OR($G354="OBX",$G354="OBR"),INDEX(INDIRECT(U$2&amp;"!$A$1:$BJ$100"),MATCH((("*"&amp;$G354&amp;"*")&amp;("*"&amp;$I354&amp;"*")&amp;("*"&amp;$J354&amp;"*")&amp;("*"&amp;$K354&amp;"*")),INDIRECT(U$2&amp;"!$B$1:$B$100")&amp;INDIRECT(U$2&amp;"!$E$1:$E$100")&amp;INDIRECT(U$2&amp;"!$G$1:$G$100")&amp;INDIRECT(U$2&amp;"!$F$1:$F$100"),0),MATCH($H354,INDIRECT(U$2&amp;"!$1:$1"),0)))),
"Not found")</f>
        <v>0</v>
      </c>
      <c r="V354" s="16" t="str">
        <f t="shared" ca="1" si="13"/>
        <v>Match</v>
      </c>
    </row>
    <row r="355" spans="1:22" ht="15" hidden="1" customHeight="1" x14ac:dyDescent="0.25">
      <c r="A355" s="10">
        <v>354</v>
      </c>
      <c r="B355" s="41" t="s">
        <v>639</v>
      </c>
      <c r="E355" s="10" t="s">
        <v>78</v>
      </c>
      <c r="F355" s="10">
        <v>38</v>
      </c>
      <c r="G355" s="10" t="s">
        <v>78</v>
      </c>
      <c r="H355" s="10">
        <v>38</v>
      </c>
      <c r="L355" s="10" t="s">
        <v>1353</v>
      </c>
      <c r="M355" s="10" t="s">
        <v>1353</v>
      </c>
      <c r="O355" s="10" t="s">
        <v>986</v>
      </c>
      <c r="R355" s="10" t="s">
        <v>1003</v>
      </c>
      <c r="U355" s="15">
        <f t="array" aca="1" ref="U355" ca="1">IFERROR(
IF(NOT(OR($G355="OBX",$G355="OBR")),INDEX(INDIRECT(U$2&amp;"!$A$1:$BJ$100"),MATCH("*"&amp;$G355&amp;"*",INDIRECT(U$2&amp;"!$B$1:$B$100"),0),MATCH($H355,INDIRECT(U$2&amp;"!$1:$1"),0)),
IF(OR($G355="OBX",$G355="OBR"),INDEX(INDIRECT(U$2&amp;"!$A$1:$BJ$100"),MATCH((("*"&amp;$G355&amp;"*")&amp;("*"&amp;$I355&amp;"*")&amp;("*"&amp;$J355&amp;"*")&amp;("*"&amp;$K355&amp;"*")),INDIRECT(U$2&amp;"!$B$1:$B$100")&amp;INDIRECT(U$2&amp;"!$E$1:$E$100")&amp;INDIRECT(U$2&amp;"!$G$1:$G$100")&amp;INDIRECT(U$2&amp;"!$F$1:$F$100"),0),MATCH($H355,INDIRECT(U$2&amp;"!$1:$1"),0)))),
"Not found")</f>
        <v>0</v>
      </c>
      <c r="V355" s="16" t="str">
        <f t="shared" ca="1" si="13"/>
        <v>Match</v>
      </c>
    </row>
    <row r="356" spans="1:22" ht="15" hidden="1" customHeight="1" x14ac:dyDescent="0.25">
      <c r="A356" s="10">
        <v>355</v>
      </c>
      <c r="B356" s="41" t="s">
        <v>639</v>
      </c>
      <c r="E356" s="10" t="s">
        <v>78</v>
      </c>
      <c r="F356" s="10">
        <v>39</v>
      </c>
      <c r="G356" s="10" t="s">
        <v>78</v>
      </c>
      <c r="H356" s="10">
        <v>39</v>
      </c>
      <c r="L356" s="10" t="s">
        <v>1354</v>
      </c>
      <c r="M356" s="10" t="s">
        <v>1354</v>
      </c>
      <c r="O356" s="10" t="s">
        <v>986</v>
      </c>
      <c r="R356" s="10" t="s">
        <v>1003</v>
      </c>
      <c r="U356" s="15">
        <f t="array" aca="1" ref="U356" ca="1">IFERROR(
IF(NOT(OR($G356="OBX",$G356="OBR")),INDEX(INDIRECT(U$2&amp;"!$A$1:$BJ$100"),MATCH("*"&amp;$G356&amp;"*",INDIRECT(U$2&amp;"!$B$1:$B$100"),0),MATCH($H356,INDIRECT(U$2&amp;"!$1:$1"),0)),
IF(OR($G356="OBX",$G356="OBR"),INDEX(INDIRECT(U$2&amp;"!$A$1:$BJ$100"),MATCH((("*"&amp;$G356&amp;"*")&amp;("*"&amp;$I356&amp;"*")&amp;("*"&amp;$J356&amp;"*")&amp;("*"&amp;$K356&amp;"*")),INDIRECT(U$2&amp;"!$B$1:$B$100")&amp;INDIRECT(U$2&amp;"!$E$1:$E$100")&amp;INDIRECT(U$2&amp;"!$G$1:$G$100")&amp;INDIRECT(U$2&amp;"!$F$1:$F$100"),0),MATCH($H356,INDIRECT(U$2&amp;"!$1:$1"),0)))),
"Not found")</f>
        <v>0</v>
      </c>
      <c r="V356" s="16" t="str">
        <f t="shared" ca="1" si="13"/>
        <v>Match</v>
      </c>
    </row>
    <row r="357" spans="1:22" ht="15" hidden="1" customHeight="1" x14ac:dyDescent="0.25">
      <c r="A357" s="10">
        <v>356</v>
      </c>
      <c r="B357" s="41" t="s">
        <v>639</v>
      </c>
      <c r="E357" s="10" t="s">
        <v>78</v>
      </c>
      <c r="F357" s="10">
        <v>40</v>
      </c>
      <c r="G357" s="10" t="s">
        <v>78</v>
      </c>
      <c r="H357" s="10">
        <v>40</v>
      </c>
      <c r="L357" s="10" t="s">
        <v>1355</v>
      </c>
      <c r="M357" s="10" t="s">
        <v>1355</v>
      </c>
      <c r="O357" s="10" t="s">
        <v>986</v>
      </c>
      <c r="R357" s="10" t="s">
        <v>1003</v>
      </c>
      <c r="U357" s="15">
        <f t="array" aca="1" ref="U357" ca="1">IFERROR(
IF(NOT(OR($G357="OBX",$G357="OBR")),INDEX(INDIRECT(U$2&amp;"!$A$1:$BJ$100"),MATCH("*"&amp;$G357&amp;"*",INDIRECT(U$2&amp;"!$B$1:$B$100"),0),MATCH($H357,INDIRECT(U$2&amp;"!$1:$1"),0)),
IF(OR($G357="OBX",$G357="OBR"),INDEX(INDIRECT(U$2&amp;"!$A$1:$BJ$100"),MATCH((("*"&amp;$G357&amp;"*")&amp;("*"&amp;$I357&amp;"*")&amp;("*"&amp;$J357&amp;"*")&amp;("*"&amp;$K357&amp;"*")),INDIRECT(U$2&amp;"!$B$1:$B$100")&amp;INDIRECT(U$2&amp;"!$E$1:$E$100")&amp;INDIRECT(U$2&amp;"!$G$1:$G$100")&amp;INDIRECT(U$2&amp;"!$F$1:$F$100"),0),MATCH($H357,INDIRECT(U$2&amp;"!$1:$1"),0)))),
"Not found")</f>
        <v>0</v>
      </c>
      <c r="V357" s="16" t="str">
        <f t="shared" ca="1" si="13"/>
        <v>Match</v>
      </c>
    </row>
    <row r="358" spans="1:22" ht="15" hidden="1" customHeight="1" x14ac:dyDescent="0.25">
      <c r="A358" s="10">
        <v>357</v>
      </c>
      <c r="B358" s="41" t="s">
        <v>639</v>
      </c>
      <c r="E358" s="10" t="s">
        <v>78</v>
      </c>
      <c r="F358" s="10">
        <v>41</v>
      </c>
      <c r="G358" s="10" t="s">
        <v>78</v>
      </c>
      <c r="H358" s="10">
        <v>41</v>
      </c>
      <c r="L358" s="10" t="s">
        <v>1356</v>
      </c>
      <c r="M358" s="10" t="s">
        <v>1356</v>
      </c>
      <c r="O358" s="10" t="s">
        <v>986</v>
      </c>
      <c r="R358" s="10" t="s">
        <v>1003</v>
      </c>
      <c r="U358" s="15">
        <f t="array" aca="1" ref="U358" ca="1">IFERROR(
IF(NOT(OR($G358="OBX",$G358="OBR")),INDEX(INDIRECT(U$2&amp;"!$A$1:$BJ$100"),MATCH("*"&amp;$G358&amp;"*",INDIRECT(U$2&amp;"!$B$1:$B$100"),0),MATCH($H358,INDIRECT(U$2&amp;"!$1:$1"),0)),
IF(OR($G358="OBX",$G358="OBR"),INDEX(INDIRECT(U$2&amp;"!$A$1:$BJ$100"),MATCH((("*"&amp;$G358&amp;"*")&amp;("*"&amp;$I358&amp;"*")&amp;("*"&amp;$J358&amp;"*")&amp;("*"&amp;$K358&amp;"*")),INDIRECT(U$2&amp;"!$B$1:$B$100")&amp;INDIRECT(U$2&amp;"!$E$1:$E$100")&amp;INDIRECT(U$2&amp;"!$G$1:$G$100")&amp;INDIRECT(U$2&amp;"!$F$1:$F$100"),0),MATCH($H358,INDIRECT(U$2&amp;"!$1:$1"),0)))),
"Not found")</f>
        <v>0</v>
      </c>
      <c r="V358" s="16" t="str">
        <f t="shared" ca="1" si="13"/>
        <v>Match</v>
      </c>
    </row>
    <row r="359" spans="1:22" ht="15" hidden="1" customHeight="1" x14ac:dyDescent="0.25">
      <c r="A359" s="10">
        <v>358</v>
      </c>
      <c r="B359" s="41" t="s">
        <v>639</v>
      </c>
      <c r="E359" s="10" t="s">
        <v>78</v>
      </c>
      <c r="F359" s="10">
        <v>42</v>
      </c>
      <c r="G359" s="10" t="s">
        <v>78</v>
      </c>
      <c r="H359" s="10">
        <v>42</v>
      </c>
      <c r="L359" s="10" t="s">
        <v>1357</v>
      </c>
      <c r="M359" s="10" t="s">
        <v>1357</v>
      </c>
      <c r="O359" s="10" t="s">
        <v>986</v>
      </c>
      <c r="R359" s="10" t="s">
        <v>1003</v>
      </c>
      <c r="U359" s="15">
        <f t="array" aca="1" ref="U359" ca="1">IFERROR(
IF(NOT(OR($G359="OBX",$G359="OBR")),INDEX(INDIRECT(U$2&amp;"!$A$1:$BJ$100"),MATCH("*"&amp;$G359&amp;"*",INDIRECT(U$2&amp;"!$B$1:$B$100"),0),MATCH($H359,INDIRECT(U$2&amp;"!$1:$1"),0)),
IF(OR($G359="OBX",$G359="OBR"),INDEX(INDIRECT(U$2&amp;"!$A$1:$BJ$100"),MATCH((("*"&amp;$G359&amp;"*")&amp;("*"&amp;$I359&amp;"*")&amp;("*"&amp;$J359&amp;"*")&amp;("*"&amp;$K359&amp;"*")),INDIRECT(U$2&amp;"!$B$1:$B$100")&amp;INDIRECT(U$2&amp;"!$E$1:$E$100")&amp;INDIRECT(U$2&amp;"!$G$1:$G$100")&amp;INDIRECT(U$2&amp;"!$F$1:$F$100"),0),MATCH($H359,INDIRECT(U$2&amp;"!$1:$1"),0)))),
"Not found")</f>
        <v>0</v>
      </c>
      <c r="V359" s="16" t="str">
        <f t="shared" ca="1" si="13"/>
        <v>Match</v>
      </c>
    </row>
    <row r="360" spans="1:22" ht="15" hidden="1" customHeight="1" x14ac:dyDescent="0.25">
      <c r="A360" s="10">
        <v>359</v>
      </c>
      <c r="B360" s="41" t="s">
        <v>639</v>
      </c>
      <c r="E360" s="10" t="s">
        <v>78</v>
      </c>
      <c r="F360" s="10">
        <v>43</v>
      </c>
      <c r="G360" s="10" t="s">
        <v>78</v>
      </c>
      <c r="H360" s="10">
        <v>43</v>
      </c>
      <c r="L360" s="10" t="s">
        <v>1358</v>
      </c>
      <c r="M360" s="10" t="s">
        <v>1358</v>
      </c>
      <c r="O360" s="10" t="s">
        <v>986</v>
      </c>
      <c r="R360" s="10" t="s">
        <v>1003</v>
      </c>
      <c r="U360" s="15">
        <f t="array" aca="1" ref="U360" ca="1">IFERROR(
IF(NOT(OR($G360="OBX",$G360="OBR")),INDEX(INDIRECT(U$2&amp;"!$A$1:$BJ$100"),MATCH("*"&amp;$G360&amp;"*",INDIRECT(U$2&amp;"!$B$1:$B$100"),0),MATCH($H360,INDIRECT(U$2&amp;"!$1:$1"),0)),
IF(OR($G360="OBX",$G360="OBR"),INDEX(INDIRECT(U$2&amp;"!$A$1:$BJ$100"),MATCH((("*"&amp;$G360&amp;"*")&amp;("*"&amp;$I360&amp;"*")&amp;("*"&amp;$J360&amp;"*")&amp;("*"&amp;$K360&amp;"*")),INDIRECT(U$2&amp;"!$B$1:$B$100")&amp;INDIRECT(U$2&amp;"!$E$1:$E$100")&amp;INDIRECT(U$2&amp;"!$G$1:$G$100")&amp;INDIRECT(U$2&amp;"!$F$1:$F$100"),0),MATCH($H360,INDIRECT(U$2&amp;"!$1:$1"),0)))),
"Not found")</f>
        <v>0</v>
      </c>
      <c r="V360" s="16" t="str">
        <f t="shared" ca="1" si="13"/>
        <v>Match</v>
      </c>
    </row>
    <row r="361" spans="1:22" ht="15" hidden="1" customHeight="1" x14ac:dyDescent="0.25">
      <c r="A361" s="10">
        <v>360</v>
      </c>
      <c r="B361" s="41" t="s">
        <v>639</v>
      </c>
      <c r="E361" s="10" t="s">
        <v>78</v>
      </c>
      <c r="F361" s="10">
        <v>44</v>
      </c>
      <c r="G361" s="10" t="s">
        <v>78</v>
      </c>
      <c r="H361" s="10">
        <v>44</v>
      </c>
      <c r="L361" s="10" t="s">
        <v>1359</v>
      </c>
      <c r="M361" s="10" t="s">
        <v>1359</v>
      </c>
      <c r="O361" s="10" t="s">
        <v>986</v>
      </c>
      <c r="R361" s="10" t="s">
        <v>1003</v>
      </c>
      <c r="U361" s="15">
        <f t="array" aca="1" ref="U361" ca="1">IFERROR(
IF(NOT(OR($G361="OBX",$G361="OBR")),INDEX(INDIRECT(U$2&amp;"!$A$1:$BJ$100"),MATCH("*"&amp;$G361&amp;"*",INDIRECT(U$2&amp;"!$B$1:$B$100"),0),MATCH($H361,INDIRECT(U$2&amp;"!$1:$1"),0)),
IF(OR($G361="OBX",$G361="OBR"),INDEX(INDIRECT(U$2&amp;"!$A$1:$BJ$100"),MATCH((("*"&amp;$G361&amp;"*")&amp;("*"&amp;$I361&amp;"*")&amp;("*"&amp;$J361&amp;"*")&amp;("*"&amp;$K361&amp;"*")),INDIRECT(U$2&amp;"!$B$1:$B$100")&amp;INDIRECT(U$2&amp;"!$E$1:$E$100")&amp;INDIRECT(U$2&amp;"!$G$1:$G$100")&amp;INDIRECT(U$2&amp;"!$F$1:$F$100"),0),MATCH($H361,INDIRECT(U$2&amp;"!$1:$1"),0)))),
"Not found")</f>
        <v>0</v>
      </c>
      <c r="V361" s="16" t="str">
        <f t="shared" ca="1" si="13"/>
        <v>Match</v>
      </c>
    </row>
    <row r="362" spans="1:22" ht="15" hidden="1" customHeight="1" x14ac:dyDescent="0.25">
      <c r="A362" s="10">
        <v>361</v>
      </c>
      <c r="B362" s="41" t="s">
        <v>639</v>
      </c>
      <c r="E362" s="10" t="s">
        <v>78</v>
      </c>
      <c r="F362" s="10">
        <v>45</v>
      </c>
      <c r="G362" s="10" t="s">
        <v>78</v>
      </c>
      <c r="H362" s="10">
        <v>45</v>
      </c>
      <c r="L362" s="10" t="s">
        <v>1360</v>
      </c>
      <c r="M362" s="10" t="s">
        <v>1360</v>
      </c>
      <c r="O362" s="10" t="s">
        <v>986</v>
      </c>
      <c r="R362" s="10" t="s">
        <v>1003</v>
      </c>
      <c r="U362" s="15">
        <f t="array" aca="1" ref="U362" ca="1">IFERROR(
IF(NOT(OR($G362="OBX",$G362="OBR")),INDEX(INDIRECT(U$2&amp;"!$A$1:$BJ$100"),MATCH("*"&amp;$G362&amp;"*",INDIRECT(U$2&amp;"!$B$1:$B$100"),0),MATCH($H362,INDIRECT(U$2&amp;"!$1:$1"),0)),
IF(OR($G362="OBX",$G362="OBR"),INDEX(INDIRECT(U$2&amp;"!$A$1:$BJ$100"),MATCH((("*"&amp;$G362&amp;"*")&amp;("*"&amp;$I362&amp;"*")&amp;("*"&amp;$J362&amp;"*")&amp;("*"&amp;$K362&amp;"*")),INDIRECT(U$2&amp;"!$B$1:$B$100")&amp;INDIRECT(U$2&amp;"!$E$1:$E$100")&amp;INDIRECT(U$2&amp;"!$G$1:$G$100")&amp;INDIRECT(U$2&amp;"!$F$1:$F$100"),0),MATCH($H362,INDIRECT(U$2&amp;"!$1:$1"),0)))),
"Not found")</f>
        <v>0</v>
      </c>
      <c r="V362" s="16" t="str">
        <f t="shared" ca="1" si="13"/>
        <v>Match</v>
      </c>
    </row>
    <row r="363" spans="1:22" ht="15" hidden="1" customHeight="1" x14ac:dyDescent="0.25">
      <c r="A363" s="10">
        <v>362</v>
      </c>
      <c r="B363" s="41" t="s">
        <v>639</v>
      </c>
      <c r="E363" s="10" t="s">
        <v>78</v>
      </c>
      <c r="F363" s="10">
        <v>46</v>
      </c>
      <c r="G363" s="10" t="s">
        <v>78</v>
      </c>
      <c r="H363" s="10">
        <v>46</v>
      </c>
      <c r="L363" s="10" t="s">
        <v>1361</v>
      </c>
      <c r="M363" s="10" t="s">
        <v>1361</v>
      </c>
      <c r="O363" s="10" t="s">
        <v>986</v>
      </c>
      <c r="R363" s="10" t="s">
        <v>1003</v>
      </c>
      <c r="U363" s="15">
        <f t="array" aca="1" ref="U363" ca="1">IFERROR(
IF(NOT(OR($G363="OBX",$G363="OBR")),INDEX(INDIRECT(U$2&amp;"!$A$1:$BJ$100"),MATCH("*"&amp;$G363&amp;"*",INDIRECT(U$2&amp;"!$B$1:$B$100"),0),MATCH($H363,INDIRECT(U$2&amp;"!$1:$1"),0)),
IF(OR($G363="OBX",$G363="OBR"),INDEX(INDIRECT(U$2&amp;"!$A$1:$BJ$100"),MATCH((("*"&amp;$G363&amp;"*")&amp;("*"&amp;$I363&amp;"*")&amp;("*"&amp;$J363&amp;"*")&amp;("*"&amp;$K363&amp;"*")),INDIRECT(U$2&amp;"!$B$1:$B$100")&amp;INDIRECT(U$2&amp;"!$E$1:$E$100")&amp;INDIRECT(U$2&amp;"!$G$1:$G$100")&amp;INDIRECT(U$2&amp;"!$F$1:$F$100"),0),MATCH($H363,INDIRECT(U$2&amp;"!$1:$1"),0)))),
"Not found")</f>
        <v>0</v>
      </c>
      <c r="V363" s="16" t="str">
        <f t="shared" ca="1" si="13"/>
        <v>Match</v>
      </c>
    </row>
    <row r="364" spans="1:22" ht="15" hidden="1" customHeight="1" x14ac:dyDescent="0.25">
      <c r="A364" s="10">
        <v>363</v>
      </c>
      <c r="B364" s="41" t="s">
        <v>639</v>
      </c>
      <c r="E364" s="10" t="s">
        <v>78</v>
      </c>
      <c r="F364" s="10">
        <v>47</v>
      </c>
      <c r="G364" s="10" t="s">
        <v>78</v>
      </c>
      <c r="H364" s="10">
        <v>47</v>
      </c>
      <c r="L364" s="10" t="s">
        <v>1362</v>
      </c>
      <c r="M364" s="10" t="s">
        <v>1362</v>
      </c>
      <c r="O364" s="10" t="s">
        <v>1015</v>
      </c>
      <c r="R364" s="10" t="s">
        <v>1016</v>
      </c>
      <c r="U364" s="15">
        <f t="array" aca="1" ref="U364" ca="1">IFERROR(
IF(NOT(OR($G364="OBX",$G364="OBR")),INDEX(INDIRECT(U$2&amp;"!$A$1:$BJ$100"),MATCH("*"&amp;$G364&amp;"*",INDIRECT(U$2&amp;"!$B$1:$B$100"),0),MATCH($H364,INDIRECT(U$2&amp;"!$1:$1"),0)),
IF(OR($G364="OBX",$G364="OBR"),INDEX(INDIRECT(U$2&amp;"!$A$1:$BJ$100"),MATCH((("*"&amp;$G364&amp;"*")&amp;("*"&amp;$I364&amp;"*")&amp;("*"&amp;$J364&amp;"*")&amp;("*"&amp;$K364&amp;"*")),INDIRECT(U$2&amp;"!$B$1:$B$100")&amp;INDIRECT(U$2&amp;"!$E$1:$E$100")&amp;INDIRECT(U$2&amp;"!$G$1:$G$100")&amp;INDIRECT(U$2&amp;"!$F$1:$F$100"),0),MATCH($H364,INDIRECT(U$2&amp;"!$1:$1"),0)))),
"Not found")</f>
        <v>0</v>
      </c>
      <c r="V364" s="16" t="str">
        <f t="shared" ca="1" si="13"/>
        <v>Match</v>
      </c>
    </row>
    <row r="365" spans="1:22" ht="15" hidden="1" customHeight="1" x14ac:dyDescent="0.25">
      <c r="A365" s="10">
        <v>364</v>
      </c>
      <c r="B365" s="41" t="s">
        <v>639</v>
      </c>
      <c r="E365" s="10" t="s">
        <v>78</v>
      </c>
      <c r="F365" s="10">
        <v>48</v>
      </c>
      <c r="G365" s="10" t="s">
        <v>78</v>
      </c>
      <c r="H365" s="10">
        <v>48</v>
      </c>
      <c r="L365" s="10" t="s">
        <v>1363</v>
      </c>
      <c r="M365" s="10" t="s">
        <v>1363</v>
      </c>
      <c r="O365" s="10" t="s">
        <v>986</v>
      </c>
      <c r="R365" s="10" t="s">
        <v>1003</v>
      </c>
      <c r="U365" s="15">
        <f t="array" aca="1" ref="U365" ca="1">IFERROR(
IF(NOT(OR($G365="OBX",$G365="OBR")),INDEX(INDIRECT(U$2&amp;"!$A$1:$BJ$100"),MATCH("*"&amp;$G365&amp;"*",INDIRECT(U$2&amp;"!$B$1:$B$100"),0),MATCH($H365,INDIRECT(U$2&amp;"!$1:$1"),0)),
IF(OR($G365="OBX",$G365="OBR"),INDEX(INDIRECT(U$2&amp;"!$A$1:$BJ$100"),MATCH((("*"&amp;$G365&amp;"*")&amp;("*"&amp;$I365&amp;"*")&amp;("*"&amp;$J365&amp;"*")&amp;("*"&amp;$K365&amp;"*")),INDIRECT(U$2&amp;"!$B$1:$B$100")&amp;INDIRECT(U$2&amp;"!$E$1:$E$100")&amp;INDIRECT(U$2&amp;"!$G$1:$G$100")&amp;INDIRECT(U$2&amp;"!$F$1:$F$100"),0),MATCH($H365,INDIRECT(U$2&amp;"!$1:$1"),0)))),
"Not found")</f>
        <v>0</v>
      </c>
      <c r="V365" s="16" t="str">
        <f t="shared" ca="1" si="13"/>
        <v>Match</v>
      </c>
    </row>
    <row r="366" spans="1:22" ht="15" hidden="1" customHeight="1" x14ac:dyDescent="0.25">
      <c r="A366" s="10">
        <v>365</v>
      </c>
      <c r="B366" s="41" t="s">
        <v>639</v>
      </c>
      <c r="E366" s="10" t="s">
        <v>78</v>
      </c>
      <c r="F366" s="10">
        <v>49</v>
      </c>
      <c r="G366" s="10" t="s">
        <v>78</v>
      </c>
      <c r="H366" s="10">
        <v>49</v>
      </c>
      <c r="L366" s="10" t="s">
        <v>1364</v>
      </c>
      <c r="M366" s="10" t="s">
        <v>1364</v>
      </c>
      <c r="O366" s="10" t="s">
        <v>986</v>
      </c>
      <c r="R366" s="10" t="s">
        <v>1003</v>
      </c>
      <c r="U366" s="15">
        <f t="array" aca="1" ref="U366" ca="1">IFERROR(
IF(NOT(OR($G366="OBX",$G366="OBR")),INDEX(INDIRECT(U$2&amp;"!$A$1:$BJ$100"),MATCH("*"&amp;$G366&amp;"*",INDIRECT(U$2&amp;"!$B$1:$B$100"),0),MATCH($H366,INDIRECT(U$2&amp;"!$1:$1"),0)),
IF(OR($G366="OBX",$G366="OBR"),INDEX(INDIRECT(U$2&amp;"!$A$1:$BJ$100"),MATCH((("*"&amp;$G366&amp;"*")&amp;("*"&amp;$I366&amp;"*")&amp;("*"&amp;$J366&amp;"*")&amp;("*"&amp;$K366&amp;"*")),INDIRECT(U$2&amp;"!$B$1:$B$100")&amp;INDIRECT(U$2&amp;"!$E$1:$E$100")&amp;INDIRECT(U$2&amp;"!$G$1:$G$100")&amp;INDIRECT(U$2&amp;"!$F$1:$F$100"),0),MATCH($H366,INDIRECT(U$2&amp;"!$1:$1"),0)))),
"Not found")</f>
        <v>0</v>
      </c>
      <c r="V366" s="16" t="str">
        <f t="shared" ca="1" si="13"/>
        <v>Match</v>
      </c>
    </row>
    <row r="367" spans="1:22" ht="15" hidden="1" customHeight="1" x14ac:dyDescent="0.25">
      <c r="A367" s="10">
        <v>366</v>
      </c>
      <c r="B367" s="41" t="s">
        <v>639</v>
      </c>
      <c r="E367" s="10" t="s">
        <v>78</v>
      </c>
      <c r="F367" s="10">
        <v>50</v>
      </c>
      <c r="G367" s="10" t="s">
        <v>78</v>
      </c>
      <c r="H367" s="10">
        <v>50</v>
      </c>
      <c r="L367" s="10" t="s">
        <v>1301</v>
      </c>
      <c r="M367" s="10" t="s">
        <v>1301</v>
      </c>
      <c r="O367" s="10" t="s">
        <v>986</v>
      </c>
      <c r="R367" s="10" t="s">
        <v>1003</v>
      </c>
      <c r="U367" s="15">
        <f t="array" aca="1" ref="U367" ca="1">IFERROR(
IF(NOT(OR($G367="OBX",$G367="OBR")),INDEX(INDIRECT(U$2&amp;"!$A$1:$BJ$100"),MATCH("*"&amp;$G367&amp;"*",INDIRECT(U$2&amp;"!$B$1:$B$100"),0),MATCH($H367,INDIRECT(U$2&amp;"!$1:$1"),0)),
IF(OR($G367="OBX",$G367="OBR"),INDEX(INDIRECT(U$2&amp;"!$A$1:$BJ$100"),MATCH((("*"&amp;$G367&amp;"*")&amp;("*"&amp;$I367&amp;"*")&amp;("*"&amp;$J367&amp;"*")&amp;("*"&amp;$K367&amp;"*")),INDIRECT(U$2&amp;"!$B$1:$B$100")&amp;INDIRECT(U$2&amp;"!$E$1:$E$100")&amp;INDIRECT(U$2&amp;"!$G$1:$G$100")&amp;INDIRECT(U$2&amp;"!$F$1:$F$100"),0),MATCH($H367,INDIRECT(U$2&amp;"!$1:$1"),0)))),
"Not found")</f>
        <v>0</v>
      </c>
      <c r="V367" s="16" t="str">
        <f t="shared" ca="1" si="13"/>
        <v>Match</v>
      </c>
    </row>
    <row r="368" spans="1:22" ht="15" hidden="1" customHeight="1" x14ac:dyDescent="0.25">
      <c r="A368" s="10">
        <v>367</v>
      </c>
      <c r="B368" s="41" t="s">
        <v>639</v>
      </c>
      <c r="C368" s="12"/>
      <c r="D368" s="12"/>
      <c r="E368" s="12" t="s">
        <v>1365</v>
      </c>
      <c r="F368" s="12" t="s">
        <v>1365</v>
      </c>
      <c r="G368" s="12"/>
      <c r="H368" s="12"/>
      <c r="I368" s="12"/>
      <c r="J368" s="12"/>
      <c r="K368" s="12"/>
      <c r="L368" s="12"/>
      <c r="M368" s="12" t="s">
        <v>1365</v>
      </c>
      <c r="N368" s="12"/>
      <c r="O368" s="12"/>
      <c r="P368" s="12"/>
      <c r="Q368" s="12"/>
      <c r="R368" s="12"/>
      <c r="S368" s="12" t="s">
        <v>1365</v>
      </c>
      <c r="T368" s="12" t="s">
        <v>1365</v>
      </c>
      <c r="U368" s="12" t="s">
        <v>1365</v>
      </c>
      <c r="V368" s="12" t="s">
        <v>1365</v>
      </c>
    </row>
    <row r="369" spans="1:22" ht="15" hidden="1" customHeight="1" x14ac:dyDescent="0.25">
      <c r="A369" s="10">
        <v>368</v>
      </c>
      <c r="B369" s="41" t="s">
        <v>639</v>
      </c>
      <c r="E369" s="10" t="s">
        <v>1365</v>
      </c>
      <c r="F369" s="10">
        <v>1</v>
      </c>
      <c r="G369" s="10" t="s">
        <v>1365</v>
      </c>
      <c r="H369" s="10">
        <v>1</v>
      </c>
      <c r="L369" s="10" t="s">
        <v>1366</v>
      </c>
      <c r="M369" s="10" t="s">
        <v>1366</v>
      </c>
      <c r="N369" s="10" t="s">
        <v>1020</v>
      </c>
      <c r="O369" s="10" t="s">
        <v>328</v>
      </c>
      <c r="P369" s="10" t="s">
        <v>983</v>
      </c>
      <c r="U369" s="15" t="str">
        <f t="array" aca="1" ref="U369" ca="1">IFERROR(
IF(NOT(OR($G369="OBX",$G369="OBR")),INDEX(INDIRECT(U$2&amp;"!$A$1:$BJ$100"),MATCH("*"&amp;$G369&amp;"*",INDIRECT(U$2&amp;"!$B$1:$B$100"),0),MATCH($H369,INDIRECT(U$2&amp;"!$1:$1"),0)),
IF(OR($G369="OBX",$G369="OBR"),INDEX(INDIRECT(U$2&amp;"!$A$1:$BJ$100"),MATCH((("*"&amp;$G369&amp;"*")&amp;("*"&amp;$I369&amp;"*")&amp;("*"&amp;$J369&amp;"*")&amp;("*"&amp;$K369&amp;"*")),INDIRECT(U$2&amp;"!$B$1:$B$100")&amp;INDIRECT(U$2&amp;"!$E$1:$E$100")&amp;INDIRECT(U$2&amp;"!$G$1:$G$100")&amp;INDIRECT(U$2&amp;"!$F$1:$F$100"),0),MATCH($H369,INDIRECT(U$2&amp;"!$1:$1"),0)))),
"Not found")</f>
        <v>Not found</v>
      </c>
      <c r="V369" s="16" t="str">
        <f ca="1">IF(T369=U369,"Match","")</f>
        <v/>
      </c>
    </row>
    <row r="370" spans="1:22" ht="15" hidden="1" customHeight="1" x14ac:dyDescent="0.25">
      <c r="A370" s="10">
        <v>369</v>
      </c>
      <c r="B370" s="41" t="s">
        <v>639</v>
      </c>
      <c r="E370" s="10" t="s">
        <v>1365</v>
      </c>
      <c r="F370" s="10">
        <v>2</v>
      </c>
      <c r="G370" s="10" t="s">
        <v>1365</v>
      </c>
      <c r="H370" s="10">
        <v>2</v>
      </c>
      <c r="L370" s="10" t="s">
        <v>1367</v>
      </c>
      <c r="M370" s="10" t="s">
        <v>1367</v>
      </c>
      <c r="O370" s="10" t="s">
        <v>331</v>
      </c>
      <c r="U370" s="15" t="str">
        <f t="array" aca="1" ref="U370" ca="1">IFERROR(
IF(NOT(OR($G370="OBX",$G370="OBR")),INDEX(INDIRECT(U$2&amp;"!$A$1:$BJ$100"),MATCH("*"&amp;$G370&amp;"*",INDIRECT(U$2&amp;"!$B$1:$B$100"),0),MATCH($H370,INDIRECT(U$2&amp;"!$1:$1"),0)),
IF(OR($G370="OBX",$G370="OBR"),INDEX(INDIRECT(U$2&amp;"!$A$1:$BJ$100"),MATCH((("*"&amp;$G370&amp;"*")&amp;("*"&amp;$I370&amp;"*")&amp;("*"&amp;$J370&amp;"*")&amp;("*"&amp;$K370&amp;"*")),INDIRECT(U$2&amp;"!$B$1:$B$100")&amp;INDIRECT(U$2&amp;"!$E$1:$E$100")&amp;INDIRECT(U$2&amp;"!$G$1:$G$100")&amp;INDIRECT(U$2&amp;"!$F$1:$F$100"),0),MATCH($H370,INDIRECT(U$2&amp;"!$1:$1"),0)))),
"Not found")</f>
        <v>Not found</v>
      </c>
      <c r="V370" s="16" t="str">
        <f ca="1">IF(T370=U370,"Match","")</f>
        <v/>
      </c>
    </row>
    <row r="371" spans="1:22" ht="15" hidden="1" customHeight="1" x14ac:dyDescent="0.25">
      <c r="A371" s="10">
        <v>370</v>
      </c>
      <c r="B371" s="41" t="s">
        <v>639</v>
      </c>
      <c r="E371" s="10" t="s">
        <v>1365</v>
      </c>
      <c r="F371" s="10">
        <v>3</v>
      </c>
      <c r="G371" s="10" t="s">
        <v>1365</v>
      </c>
      <c r="H371" s="10">
        <v>3</v>
      </c>
      <c r="L371" s="10" t="s">
        <v>1368</v>
      </c>
      <c r="M371" s="10" t="s">
        <v>1368</v>
      </c>
      <c r="N371" s="10" t="s">
        <v>600</v>
      </c>
      <c r="O371" s="10" t="s">
        <v>328</v>
      </c>
      <c r="P371" s="10" t="s">
        <v>983</v>
      </c>
      <c r="R371" s="10" t="s">
        <v>1369</v>
      </c>
      <c r="U371" s="15" t="str">
        <f t="array" aca="1" ref="U371" ca="1">IFERROR(
IF(NOT(OR($G371="OBX",$G371="OBR")),INDEX(INDIRECT(U$2&amp;"!$A$1:$BJ$100"),MATCH("*"&amp;$G371&amp;"*",INDIRECT(U$2&amp;"!$B$1:$B$100"),0),MATCH($H371,INDIRECT(U$2&amp;"!$1:$1"),0)),
IF(OR($G371="OBX",$G371="OBR"),INDEX(INDIRECT(U$2&amp;"!$A$1:$BJ$100"),MATCH((("*"&amp;$G371&amp;"*")&amp;("*"&amp;$I371&amp;"*")&amp;("*"&amp;$J371&amp;"*")&amp;("*"&amp;$K371&amp;"*")),INDIRECT(U$2&amp;"!$B$1:$B$100")&amp;INDIRECT(U$2&amp;"!$E$1:$E$100")&amp;INDIRECT(U$2&amp;"!$G$1:$G$100")&amp;INDIRECT(U$2&amp;"!$F$1:$F$100"),0),MATCH($H371,INDIRECT(U$2&amp;"!$1:$1"),0)))),
"Not found")</f>
        <v>Not found</v>
      </c>
      <c r="V371" s="16" t="str">
        <f ca="1">IF(T371=U371,"Match","")</f>
        <v/>
      </c>
    </row>
    <row r="372" spans="1:22" ht="15" hidden="1" customHeight="1" x14ac:dyDescent="0.25">
      <c r="A372" s="10">
        <v>371</v>
      </c>
      <c r="B372" s="41" t="s">
        <v>639</v>
      </c>
      <c r="E372" s="10" t="s">
        <v>1365</v>
      </c>
      <c r="F372" s="10">
        <v>4</v>
      </c>
      <c r="G372" s="10" t="s">
        <v>1365</v>
      </c>
      <c r="H372" s="10">
        <v>4</v>
      </c>
      <c r="L372" s="10" t="s">
        <v>1370</v>
      </c>
      <c r="M372" s="10" t="s">
        <v>1370</v>
      </c>
      <c r="O372" s="10" t="s">
        <v>331</v>
      </c>
      <c r="U372" s="15" t="str">
        <f t="array" aca="1" ref="U372" ca="1">IFERROR(
IF(NOT(OR($G372="OBX",$G372="OBR")),INDEX(INDIRECT(U$2&amp;"!$A$1:$BJ$100"),MATCH("*"&amp;$G372&amp;"*",INDIRECT(U$2&amp;"!$B$1:$B$100"),0),MATCH($H372,INDIRECT(U$2&amp;"!$1:$1"),0)),
IF(OR($G372="OBX",$G372="OBR"),INDEX(INDIRECT(U$2&amp;"!$A$1:$BJ$100"),MATCH((("*"&amp;$G372&amp;"*")&amp;("*"&amp;$I372&amp;"*")&amp;("*"&amp;$J372&amp;"*")&amp;("*"&amp;$K372&amp;"*")),INDIRECT(U$2&amp;"!$B$1:$B$100")&amp;INDIRECT(U$2&amp;"!$E$1:$E$100")&amp;INDIRECT(U$2&amp;"!$G$1:$G$100")&amp;INDIRECT(U$2&amp;"!$F$1:$F$100"),0),MATCH($H372,INDIRECT(U$2&amp;"!$1:$1"),0)))),
"Not found")</f>
        <v>Not found</v>
      </c>
      <c r="V372" s="16" t="str">
        <f ca="1">IF(T372=U372,"Match","")</f>
        <v/>
      </c>
    </row>
    <row r="373" spans="1:22" ht="15" hidden="1" customHeight="1" x14ac:dyDescent="0.25">
      <c r="A373" s="10">
        <v>372</v>
      </c>
      <c r="B373" s="41" t="s">
        <v>639</v>
      </c>
      <c r="C373" s="12"/>
      <c r="D373" s="12"/>
      <c r="E373" s="12" t="s">
        <v>1371</v>
      </c>
      <c r="F373" s="12" t="s">
        <v>1371</v>
      </c>
      <c r="G373" s="12"/>
      <c r="H373" s="12"/>
      <c r="I373" s="12"/>
      <c r="J373" s="12"/>
      <c r="K373" s="12"/>
      <c r="L373" s="12"/>
      <c r="M373" s="12" t="s">
        <v>1371</v>
      </c>
      <c r="N373" s="12"/>
      <c r="O373" s="12"/>
      <c r="P373" s="12"/>
      <c r="Q373" s="12"/>
      <c r="R373" s="12"/>
      <c r="S373" s="12" t="s">
        <v>1371</v>
      </c>
      <c r="T373" s="12" t="s">
        <v>1371</v>
      </c>
      <c r="U373" s="12" t="s">
        <v>1371</v>
      </c>
      <c r="V373" s="12" t="s">
        <v>1371</v>
      </c>
    </row>
    <row r="374" spans="1:22" ht="15" hidden="1" customHeight="1" x14ac:dyDescent="0.25">
      <c r="A374" s="10">
        <v>373</v>
      </c>
      <c r="B374" s="41" t="s">
        <v>639</v>
      </c>
      <c r="E374" s="10" t="s">
        <v>1371</v>
      </c>
      <c r="F374" s="10">
        <v>1</v>
      </c>
      <c r="G374" s="10" t="s">
        <v>1371</v>
      </c>
      <c r="H374" s="10">
        <v>1</v>
      </c>
      <c r="L374" s="10" t="s">
        <v>1372</v>
      </c>
      <c r="M374" s="10" t="s">
        <v>1372</v>
      </c>
      <c r="N374" s="10" t="s">
        <v>986</v>
      </c>
      <c r="O374" s="10" t="s">
        <v>328</v>
      </c>
      <c r="P374" s="10" t="s">
        <v>983</v>
      </c>
      <c r="R374" s="10" t="s">
        <v>1373</v>
      </c>
      <c r="U374" s="15" t="str">
        <f t="array" aca="1" ref="U374" ca="1">IFERROR(
IF(NOT(OR($G374="OBX",$G374="OBR")),INDEX(INDIRECT(U$2&amp;"!$A$1:$BJ$100"),MATCH("*"&amp;$G374&amp;"*",INDIRECT(U$2&amp;"!$B$1:$B$100"),0),MATCH($H374,INDIRECT(U$2&amp;"!$1:$1"),0)),
IF(OR($G374="OBX",$G374="OBR"),INDEX(INDIRECT(U$2&amp;"!$A$1:$BJ$100"),MATCH((("*"&amp;$G374&amp;"*")&amp;("*"&amp;$I374&amp;"*")&amp;("*"&amp;$J374&amp;"*")&amp;("*"&amp;$K374&amp;"*")),INDIRECT(U$2&amp;"!$B$1:$B$100")&amp;INDIRECT(U$2&amp;"!$E$1:$E$100")&amp;INDIRECT(U$2&amp;"!$G$1:$G$100")&amp;INDIRECT(U$2&amp;"!$F$1:$F$100"),0),MATCH($H374,INDIRECT(U$2&amp;"!$1:$1"),0)))),
"Not found")</f>
        <v>Not found</v>
      </c>
      <c r="V374" s="16" t="str">
        <f t="shared" ref="V374:V388" ca="1" si="14">IF(T374=U374,"Match","")</f>
        <v/>
      </c>
    </row>
    <row r="375" spans="1:22" ht="15" hidden="1" customHeight="1" x14ac:dyDescent="0.25">
      <c r="A375" s="10">
        <v>374</v>
      </c>
      <c r="B375" s="41" t="s">
        <v>639</v>
      </c>
      <c r="E375" s="10" t="s">
        <v>1371</v>
      </c>
      <c r="F375" s="10">
        <v>2</v>
      </c>
      <c r="G375" s="10" t="s">
        <v>1371</v>
      </c>
      <c r="H375" s="10">
        <v>2</v>
      </c>
      <c r="L375" s="10" t="s">
        <v>661</v>
      </c>
      <c r="M375" s="10" t="s">
        <v>661</v>
      </c>
      <c r="N375" s="10" t="s">
        <v>1005</v>
      </c>
      <c r="O375" s="10" t="s">
        <v>328</v>
      </c>
      <c r="P375" s="10" t="s">
        <v>983</v>
      </c>
      <c r="Q375" s="10" t="s">
        <v>662</v>
      </c>
      <c r="T375" s="17" t="str">
        <f t="array" ref="T375">IFERROR(INDEX(Mappings!$L:$L,MATCH(S375&amp;$L375,Mappings!$J:$J&amp;Mappings!$D:$D,0)),"")</f>
        <v/>
      </c>
      <c r="U375" s="15" t="str">
        <f t="array" aca="1" ref="U375" ca="1">IFERROR(
IF(NOT(OR($G375="OBX",$G375="OBR")),INDEX(INDIRECT(U$2&amp;"!$A$1:$BJ$100"),MATCH("*"&amp;$G375&amp;"*",INDIRECT(U$2&amp;"!$B$1:$B$100"),0),MATCH($H375,INDIRECT(U$2&amp;"!$1:$1"),0)),
IF(OR($G375="OBX",$G375="OBR"),INDEX(INDIRECT(U$2&amp;"!$A$1:$BJ$100"),MATCH((("*"&amp;$G375&amp;"*")&amp;("*"&amp;$I375&amp;"*")&amp;("*"&amp;$J375&amp;"*")&amp;("*"&amp;$K375&amp;"*")),INDIRECT(U$2&amp;"!$B$1:$B$100")&amp;INDIRECT(U$2&amp;"!$E$1:$E$100")&amp;INDIRECT(U$2&amp;"!$G$1:$G$100")&amp;INDIRECT(U$2&amp;"!$F$1:$F$100"),0),MATCH($H375,INDIRECT(U$2&amp;"!$1:$1"),0)))),
"Not found")</f>
        <v>Not found</v>
      </c>
      <c r="V375" s="16" t="str">
        <f t="shared" ca="1" si="14"/>
        <v/>
      </c>
    </row>
    <row r="376" spans="1:22" ht="15" hidden="1" customHeight="1" x14ac:dyDescent="0.25">
      <c r="A376" s="10">
        <v>375</v>
      </c>
      <c r="B376" s="41" t="s">
        <v>639</v>
      </c>
      <c r="E376" s="10" t="s">
        <v>1371</v>
      </c>
      <c r="F376" s="10">
        <v>3</v>
      </c>
      <c r="G376" s="10" t="s">
        <v>1371</v>
      </c>
      <c r="H376" s="10">
        <v>3</v>
      </c>
      <c r="L376" s="10" t="s">
        <v>1374</v>
      </c>
      <c r="M376" s="10" t="s">
        <v>1374</v>
      </c>
      <c r="O376" s="10" t="s">
        <v>331</v>
      </c>
      <c r="U376" s="15" t="str">
        <f t="array" aca="1" ref="U376" ca="1">IFERROR(
IF(NOT(OR($G376="OBX",$G376="OBR")),INDEX(INDIRECT(U$2&amp;"!$A$1:$BJ$100"),MATCH("*"&amp;$G376&amp;"*",INDIRECT(U$2&amp;"!$B$1:$B$100"),0),MATCH($H376,INDIRECT(U$2&amp;"!$1:$1"),0)),
IF(OR($G376="OBX",$G376="OBR"),INDEX(INDIRECT(U$2&amp;"!$A$1:$BJ$100"),MATCH((("*"&amp;$G376&amp;"*")&amp;("*"&amp;$I376&amp;"*")&amp;("*"&amp;$J376&amp;"*")&amp;("*"&amp;$K376&amp;"*")),INDIRECT(U$2&amp;"!$B$1:$B$100")&amp;INDIRECT(U$2&amp;"!$E$1:$E$100")&amp;INDIRECT(U$2&amp;"!$G$1:$G$100")&amp;INDIRECT(U$2&amp;"!$F$1:$F$100"),0),MATCH($H376,INDIRECT(U$2&amp;"!$1:$1"),0)))),
"Not found")</f>
        <v>Not found</v>
      </c>
      <c r="V376" s="16" t="str">
        <f t="shared" ca="1" si="14"/>
        <v/>
      </c>
    </row>
    <row r="377" spans="1:22" ht="15" hidden="1" customHeight="1" x14ac:dyDescent="0.25">
      <c r="A377" s="10">
        <v>376</v>
      </c>
      <c r="B377" s="41" t="s">
        <v>639</v>
      </c>
      <c r="E377" s="10" t="s">
        <v>1371</v>
      </c>
      <c r="F377" s="10">
        <v>4</v>
      </c>
      <c r="G377" s="10" t="s">
        <v>1371</v>
      </c>
      <c r="H377" s="10">
        <v>4</v>
      </c>
      <c r="L377" s="10" t="s">
        <v>768</v>
      </c>
      <c r="M377" s="10" t="s">
        <v>768</v>
      </c>
      <c r="N377" s="10" t="s">
        <v>1017</v>
      </c>
      <c r="O377" s="10" t="s">
        <v>328</v>
      </c>
      <c r="P377" s="10" t="s">
        <v>983</v>
      </c>
      <c r="Q377" s="10" t="s">
        <v>769</v>
      </c>
      <c r="S377" s="18"/>
      <c r="T377" s="17" t="str">
        <f t="array" ref="T377">IFERROR(INDEX(Mappings!$L:$L,MATCH(S377&amp;$L377,Mappings!$J:$J&amp;Mappings!$D:$D,0)),"")</f>
        <v/>
      </c>
      <c r="U377" s="15" t="str">
        <f t="array" aca="1" ref="U377" ca="1">IFERROR(
IF(NOT(OR($G377="OBX",$G377="OBR")),INDEX(INDIRECT(U$2&amp;"!$A$1:$BJ$100"),MATCH("*"&amp;$G377&amp;"*",INDIRECT(U$2&amp;"!$B$1:$B$100"),0),MATCH($H377,INDIRECT(U$2&amp;"!$1:$1"),0)),
IF(OR($G377="OBX",$G377="OBR"),INDEX(INDIRECT(U$2&amp;"!$A$1:$BJ$100"),MATCH((("*"&amp;$G377&amp;"*")&amp;("*"&amp;$I377&amp;"*")&amp;("*"&amp;$J377&amp;"*")&amp;("*"&amp;$K377&amp;"*")),INDIRECT(U$2&amp;"!$B$1:$B$100")&amp;INDIRECT(U$2&amp;"!$E$1:$E$100")&amp;INDIRECT(U$2&amp;"!$G$1:$G$100")&amp;INDIRECT(U$2&amp;"!$F$1:$F$100"),0),MATCH($H377,INDIRECT(U$2&amp;"!$1:$1"),0)))),
"Not found")</f>
        <v>Not found</v>
      </c>
      <c r="V377" s="16" t="str">
        <f t="shared" ca="1" si="14"/>
        <v/>
      </c>
    </row>
    <row r="378" spans="1:22" ht="15" hidden="1" customHeight="1" x14ac:dyDescent="0.25">
      <c r="A378" s="10">
        <v>377</v>
      </c>
      <c r="B378" s="41" t="s">
        <v>639</v>
      </c>
      <c r="E378" s="10" t="s">
        <v>1371</v>
      </c>
      <c r="F378" s="10">
        <v>5</v>
      </c>
      <c r="G378" s="10" t="s">
        <v>1371</v>
      </c>
      <c r="H378" s="10">
        <v>5</v>
      </c>
      <c r="L378" s="10" t="s">
        <v>1375</v>
      </c>
      <c r="M378" s="10" t="s">
        <v>1375</v>
      </c>
      <c r="N378" s="10" t="s">
        <v>986</v>
      </c>
      <c r="O378" s="10" t="s">
        <v>328</v>
      </c>
      <c r="P378" s="10" t="s">
        <v>983</v>
      </c>
      <c r="R378" s="10" t="s">
        <v>1376</v>
      </c>
      <c r="U378" s="15" t="str">
        <f t="array" aca="1" ref="U378" ca="1">IFERROR(
IF(NOT(OR($G378="OBX",$G378="OBR")),INDEX(INDIRECT(U$2&amp;"!$A$1:$BJ$100"),MATCH("*"&amp;$G378&amp;"*",INDIRECT(U$2&amp;"!$B$1:$B$100"),0),MATCH($H378,INDIRECT(U$2&amp;"!$1:$1"),0)),
IF(OR($G378="OBX",$G378="OBR"),INDEX(INDIRECT(U$2&amp;"!$A$1:$BJ$100"),MATCH((("*"&amp;$G378&amp;"*")&amp;("*"&amp;$I378&amp;"*")&amp;("*"&amp;$J378&amp;"*")&amp;("*"&amp;$K378&amp;"*")),INDIRECT(U$2&amp;"!$B$1:$B$100")&amp;INDIRECT(U$2&amp;"!$E$1:$E$100")&amp;INDIRECT(U$2&amp;"!$G$1:$G$100")&amp;INDIRECT(U$2&amp;"!$F$1:$F$100"),0),MATCH($H378,INDIRECT(U$2&amp;"!$1:$1"),0)))),
"Not found")</f>
        <v>Not found</v>
      </c>
      <c r="V378" s="16" t="str">
        <f t="shared" ca="1" si="14"/>
        <v/>
      </c>
    </row>
    <row r="379" spans="1:22" ht="15" hidden="1" customHeight="1" x14ac:dyDescent="0.25">
      <c r="A379" s="10">
        <v>378</v>
      </c>
      <c r="B379" s="41" t="s">
        <v>639</v>
      </c>
      <c r="E379" s="10" t="s">
        <v>1371</v>
      </c>
      <c r="F379" s="10">
        <v>6</v>
      </c>
      <c r="G379" s="10" t="s">
        <v>1371</v>
      </c>
      <c r="H379" s="10">
        <v>6</v>
      </c>
      <c r="L379" s="10" t="s">
        <v>1377</v>
      </c>
      <c r="M379" s="10" t="s">
        <v>1377</v>
      </c>
      <c r="O379" s="10" t="s">
        <v>331</v>
      </c>
      <c r="U379" s="15" t="str">
        <f t="array" aca="1" ref="U379" ca="1">IFERROR(
IF(NOT(OR($G379="OBX",$G379="OBR")),INDEX(INDIRECT(U$2&amp;"!$A$1:$BJ$100"),MATCH("*"&amp;$G379&amp;"*",INDIRECT(U$2&amp;"!$B$1:$B$100"),0),MATCH($H379,INDIRECT(U$2&amp;"!$1:$1"),0)),
IF(OR($G379="OBX",$G379="OBR"),INDEX(INDIRECT(U$2&amp;"!$A$1:$BJ$100"),MATCH((("*"&amp;$G379&amp;"*")&amp;("*"&amp;$I379&amp;"*")&amp;("*"&amp;$J379&amp;"*")&amp;("*"&amp;$K379&amp;"*")),INDIRECT(U$2&amp;"!$B$1:$B$100")&amp;INDIRECT(U$2&amp;"!$E$1:$E$100")&amp;INDIRECT(U$2&amp;"!$G$1:$G$100")&amp;INDIRECT(U$2&amp;"!$F$1:$F$100"),0),MATCH($H379,INDIRECT(U$2&amp;"!$1:$1"),0)))),
"Not found")</f>
        <v>Not found</v>
      </c>
      <c r="V379" s="16" t="str">
        <f t="shared" ca="1" si="14"/>
        <v/>
      </c>
    </row>
    <row r="380" spans="1:22" ht="15" hidden="1" customHeight="1" x14ac:dyDescent="0.25">
      <c r="A380" s="10">
        <v>379</v>
      </c>
      <c r="B380" s="41" t="s">
        <v>639</v>
      </c>
      <c r="E380" s="10" t="s">
        <v>1371</v>
      </c>
      <c r="F380" s="10">
        <v>7</v>
      </c>
      <c r="G380" s="10" t="s">
        <v>1371</v>
      </c>
      <c r="H380" s="10">
        <v>7</v>
      </c>
      <c r="L380" s="10" t="s">
        <v>1378</v>
      </c>
      <c r="M380" s="10" t="s">
        <v>1378</v>
      </c>
      <c r="O380" s="10" t="s">
        <v>331</v>
      </c>
      <c r="U380" s="15" t="str">
        <f t="array" aca="1" ref="U380" ca="1">IFERROR(
IF(NOT(OR($G380="OBX",$G380="OBR")),INDEX(INDIRECT(U$2&amp;"!$A$1:$BJ$100"),MATCH("*"&amp;$G380&amp;"*",INDIRECT(U$2&amp;"!$B$1:$B$100"),0),MATCH($H380,INDIRECT(U$2&amp;"!$1:$1"),0)),
IF(OR($G380="OBX",$G380="OBR"),INDEX(INDIRECT(U$2&amp;"!$A$1:$BJ$100"),MATCH((("*"&amp;$G380&amp;"*")&amp;("*"&amp;$I380&amp;"*")&amp;("*"&amp;$J380&amp;"*")&amp;("*"&amp;$K380&amp;"*")),INDIRECT(U$2&amp;"!$B$1:$B$100")&amp;INDIRECT(U$2&amp;"!$E$1:$E$100")&amp;INDIRECT(U$2&amp;"!$G$1:$G$100")&amp;INDIRECT(U$2&amp;"!$F$1:$F$100"),0),MATCH($H380,INDIRECT(U$2&amp;"!$1:$1"),0)))),
"Not found")</f>
        <v>Not found</v>
      </c>
      <c r="V380" s="16" t="str">
        <f t="shared" ca="1" si="14"/>
        <v/>
      </c>
    </row>
    <row r="381" spans="1:22" ht="15" hidden="1" customHeight="1" x14ac:dyDescent="0.25">
      <c r="A381" s="10">
        <v>380</v>
      </c>
      <c r="B381" s="41" t="s">
        <v>639</v>
      </c>
      <c r="E381" s="10" t="s">
        <v>1371</v>
      </c>
      <c r="F381" s="10">
        <v>8</v>
      </c>
      <c r="G381" s="10" t="s">
        <v>1371</v>
      </c>
      <c r="H381" s="10">
        <v>8</v>
      </c>
      <c r="L381" s="10" t="s">
        <v>1379</v>
      </c>
      <c r="M381" s="10" t="s">
        <v>1379</v>
      </c>
      <c r="O381" s="10" t="s">
        <v>331</v>
      </c>
      <c r="U381" s="15" t="str">
        <f t="array" aca="1" ref="U381" ca="1">IFERROR(
IF(NOT(OR($G381="OBX",$G381="OBR")),INDEX(INDIRECT(U$2&amp;"!$A$1:$BJ$100"),MATCH("*"&amp;$G381&amp;"*",INDIRECT(U$2&amp;"!$B$1:$B$100"),0),MATCH($H381,INDIRECT(U$2&amp;"!$1:$1"),0)),
IF(OR($G381="OBX",$G381="OBR"),INDEX(INDIRECT(U$2&amp;"!$A$1:$BJ$100"),MATCH((("*"&amp;$G381&amp;"*")&amp;("*"&amp;$I381&amp;"*")&amp;("*"&amp;$J381&amp;"*")&amp;("*"&amp;$K381&amp;"*")),INDIRECT(U$2&amp;"!$B$1:$B$100")&amp;INDIRECT(U$2&amp;"!$E$1:$E$100")&amp;INDIRECT(U$2&amp;"!$G$1:$G$100")&amp;INDIRECT(U$2&amp;"!$F$1:$F$100"),0),MATCH($H381,INDIRECT(U$2&amp;"!$1:$1"),0)))),
"Not found")</f>
        <v>Not found</v>
      </c>
      <c r="V381" s="16" t="str">
        <f t="shared" ca="1" si="14"/>
        <v/>
      </c>
    </row>
    <row r="382" spans="1:22" ht="15" hidden="1" customHeight="1" x14ac:dyDescent="0.25">
      <c r="A382" s="10">
        <v>381</v>
      </c>
      <c r="B382" s="41" t="s">
        <v>639</v>
      </c>
      <c r="E382" s="10" t="s">
        <v>1371</v>
      </c>
      <c r="F382" s="10">
        <v>9</v>
      </c>
      <c r="G382" s="10" t="s">
        <v>1371</v>
      </c>
      <c r="H382" s="10">
        <v>9</v>
      </c>
      <c r="L382" s="10" t="s">
        <v>1380</v>
      </c>
      <c r="M382" s="10" t="s">
        <v>1380</v>
      </c>
      <c r="O382" s="10" t="s">
        <v>331</v>
      </c>
      <c r="U382" s="15" t="str">
        <f t="array" aca="1" ref="U382" ca="1">IFERROR(
IF(NOT(OR($G382="OBX",$G382="OBR")),INDEX(INDIRECT(U$2&amp;"!$A$1:$BJ$100"),MATCH("*"&amp;$G382&amp;"*",INDIRECT(U$2&amp;"!$B$1:$B$100"),0),MATCH($H382,INDIRECT(U$2&amp;"!$1:$1"),0)),
IF(OR($G382="OBX",$G382="OBR"),INDEX(INDIRECT(U$2&amp;"!$A$1:$BJ$100"),MATCH((("*"&amp;$G382&amp;"*")&amp;("*"&amp;$I382&amp;"*")&amp;("*"&amp;$J382&amp;"*")&amp;("*"&amp;$K382&amp;"*")),INDIRECT(U$2&amp;"!$B$1:$B$100")&amp;INDIRECT(U$2&amp;"!$E$1:$E$100")&amp;INDIRECT(U$2&amp;"!$G$1:$G$100")&amp;INDIRECT(U$2&amp;"!$F$1:$F$100"),0),MATCH($H382,INDIRECT(U$2&amp;"!$1:$1"),0)))),
"Not found")</f>
        <v>Not found</v>
      </c>
      <c r="V382" s="16" t="str">
        <f t="shared" ca="1" si="14"/>
        <v/>
      </c>
    </row>
    <row r="383" spans="1:22" ht="15" hidden="1" customHeight="1" x14ac:dyDescent="0.25">
      <c r="A383" s="10">
        <v>382</v>
      </c>
      <c r="B383" s="41" t="s">
        <v>639</v>
      </c>
      <c r="E383" s="10" t="s">
        <v>1371</v>
      </c>
      <c r="F383" s="10">
        <v>10</v>
      </c>
      <c r="G383" s="10" t="s">
        <v>1371</v>
      </c>
      <c r="H383" s="10">
        <v>10</v>
      </c>
      <c r="L383" s="10" t="s">
        <v>1381</v>
      </c>
      <c r="M383" s="10" t="s">
        <v>1381</v>
      </c>
      <c r="O383" s="10" t="s">
        <v>331</v>
      </c>
      <c r="U383" s="15" t="str">
        <f t="array" aca="1" ref="U383" ca="1">IFERROR(
IF(NOT(OR($G383="OBX",$G383="OBR")),INDEX(INDIRECT(U$2&amp;"!$A$1:$BJ$100"),MATCH("*"&amp;$G383&amp;"*",INDIRECT(U$2&amp;"!$B$1:$B$100"),0),MATCH($H383,INDIRECT(U$2&amp;"!$1:$1"),0)),
IF(OR($G383="OBX",$G383="OBR"),INDEX(INDIRECT(U$2&amp;"!$A$1:$BJ$100"),MATCH((("*"&amp;$G383&amp;"*")&amp;("*"&amp;$I383&amp;"*")&amp;("*"&amp;$J383&amp;"*")&amp;("*"&amp;$K383&amp;"*")),INDIRECT(U$2&amp;"!$B$1:$B$100")&amp;INDIRECT(U$2&amp;"!$E$1:$E$100")&amp;INDIRECT(U$2&amp;"!$G$1:$G$100")&amp;INDIRECT(U$2&amp;"!$F$1:$F$100"),0),MATCH($H383,INDIRECT(U$2&amp;"!$1:$1"),0)))),
"Not found")</f>
        <v>Not found</v>
      </c>
      <c r="V383" s="16" t="str">
        <f t="shared" ca="1" si="14"/>
        <v/>
      </c>
    </row>
    <row r="384" spans="1:22" ht="15" hidden="1" customHeight="1" x14ac:dyDescent="0.25">
      <c r="A384" s="10">
        <v>383</v>
      </c>
      <c r="B384" s="41" t="s">
        <v>639</v>
      </c>
      <c r="E384" s="10" t="s">
        <v>1371</v>
      </c>
      <c r="F384" s="10">
        <v>11</v>
      </c>
      <c r="G384" s="10" t="s">
        <v>1371</v>
      </c>
      <c r="H384" s="10">
        <v>11</v>
      </c>
      <c r="L384" s="10" t="s">
        <v>1382</v>
      </c>
      <c r="M384" s="10" t="s">
        <v>1382</v>
      </c>
      <c r="O384" s="10" t="s">
        <v>331</v>
      </c>
      <c r="U384" s="15" t="str">
        <f t="array" aca="1" ref="U384" ca="1">IFERROR(
IF(NOT(OR($G384="OBX",$G384="OBR")),INDEX(INDIRECT(U$2&amp;"!$A$1:$BJ$100"),MATCH("*"&amp;$G384&amp;"*",INDIRECT(U$2&amp;"!$B$1:$B$100"),0),MATCH($H384,INDIRECT(U$2&amp;"!$1:$1"),0)),
IF(OR($G384="OBX",$G384="OBR"),INDEX(INDIRECT(U$2&amp;"!$A$1:$BJ$100"),MATCH((("*"&amp;$G384&amp;"*")&amp;("*"&amp;$I384&amp;"*")&amp;("*"&amp;$J384&amp;"*")&amp;("*"&amp;$K384&amp;"*")),INDIRECT(U$2&amp;"!$B$1:$B$100")&amp;INDIRECT(U$2&amp;"!$E$1:$E$100")&amp;INDIRECT(U$2&amp;"!$G$1:$G$100")&amp;INDIRECT(U$2&amp;"!$F$1:$F$100"),0),MATCH($H384,INDIRECT(U$2&amp;"!$1:$1"),0)))),
"Not found")</f>
        <v>Not found</v>
      </c>
      <c r="V384" s="16" t="str">
        <f t="shared" ca="1" si="14"/>
        <v/>
      </c>
    </row>
    <row r="385" spans="1:22" ht="15" hidden="1" customHeight="1" x14ac:dyDescent="0.25">
      <c r="A385" s="10">
        <v>384</v>
      </c>
      <c r="B385" s="41" t="s">
        <v>639</v>
      </c>
      <c r="E385" s="10" t="s">
        <v>1371</v>
      </c>
      <c r="F385" s="10">
        <v>12</v>
      </c>
      <c r="G385" s="10" t="s">
        <v>1371</v>
      </c>
      <c r="H385" s="10">
        <v>12</v>
      </c>
      <c r="L385" s="10" t="s">
        <v>1383</v>
      </c>
      <c r="M385" s="10" t="s">
        <v>1383</v>
      </c>
      <c r="O385" s="10" t="s">
        <v>331</v>
      </c>
      <c r="U385" s="15" t="str">
        <f t="array" aca="1" ref="U385" ca="1">IFERROR(
IF(NOT(OR($G385="OBX",$G385="OBR")),INDEX(INDIRECT(U$2&amp;"!$A$1:$BJ$100"),MATCH("*"&amp;$G385&amp;"*",INDIRECT(U$2&amp;"!$B$1:$B$100"),0),MATCH($H385,INDIRECT(U$2&amp;"!$1:$1"),0)),
IF(OR($G385="OBX",$G385="OBR"),INDEX(INDIRECT(U$2&amp;"!$A$1:$BJ$100"),MATCH((("*"&amp;$G385&amp;"*")&amp;("*"&amp;$I385&amp;"*")&amp;("*"&amp;$J385&amp;"*")&amp;("*"&amp;$K385&amp;"*")),INDIRECT(U$2&amp;"!$B$1:$B$100")&amp;INDIRECT(U$2&amp;"!$E$1:$E$100")&amp;INDIRECT(U$2&amp;"!$G$1:$G$100")&amp;INDIRECT(U$2&amp;"!$F$1:$F$100"),0),MATCH($H385,INDIRECT(U$2&amp;"!$1:$1"),0)))),
"Not found")</f>
        <v>Not found</v>
      </c>
      <c r="V385" s="16" t="str">
        <f t="shared" ca="1" si="14"/>
        <v/>
      </c>
    </row>
    <row r="386" spans="1:22" ht="15" hidden="1" customHeight="1" x14ac:dyDescent="0.25">
      <c r="A386" s="10">
        <v>385</v>
      </c>
      <c r="B386" s="41" t="s">
        <v>639</v>
      </c>
      <c r="E386" s="10" t="s">
        <v>1371</v>
      </c>
      <c r="F386" s="10">
        <v>13</v>
      </c>
      <c r="G386" s="10" t="s">
        <v>1371</v>
      </c>
      <c r="H386" s="10">
        <v>13</v>
      </c>
      <c r="L386" s="10" t="s">
        <v>1384</v>
      </c>
      <c r="M386" s="10" t="s">
        <v>1384</v>
      </c>
      <c r="O386" s="10" t="s">
        <v>331</v>
      </c>
      <c r="U386" s="15" t="str">
        <f t="array" aca="1" ref="U386" ca="1">IFERROR(
IF(NOT(OR($G386="OBX",$G386="OBR")),INDEX(INDIRECT(U$2&amp;"!$A$1:$BJ$100"),MATCH("*"&amp;$G386&amp;"*",INDIRECT(U$2&amp;"!$B$1:$B$100"),0),MATCH($H386,INDIRECT(U$2&amp;"!$1:$1"),0)),
IF(OR($G386="OBX",$G386="OBR"),INDEX(INDIRECT(U$2&amp;"!$A$1:$BJ$100"),MATCH((("*"&amp;$G386&amp;"*")&amp;("*"&amp;$I386&amp;"*")&amp;("*"&amp;$J386&amp;"*")&amp;("*"&amp;$K386&amp;"*")),INDIRECT(U$2&amp;"!$B$1:$B$100")&amp;INDIRECT(U$2&amp;"!$E$1:$E$100")&amp;INDIRECT(U$2&amp;"!$G$1:$G$100")&amp;INDIRECT(U$2&amp;"!$F$1:$F$100"),0),MATCH($H386,INDIRECT(U$2&amp;"!$1:$1"),0)))),
"Not found")</f>
        <v>Not found</v>
      </c>
      <c r="V386" s="16" t="str">
        <f t="shared" ca="1" si="14"/>
        <v/>
      </c>
    </row>
    <row r="387" spans="1:22" ht="15" hidden="1" customHeight="1" x14ac:dyDescent="0.25">
      <c r="A387" s="10">
        <v>386</v>
      </c>
      <c r="B387" s="41" t="s">
        <v>639</v>
      </c>
      <c r="E387" s="10" t="s">
        <v>1371</v>
      </c>
      <c r="F387" s="10">
        <v>14</v>
      </c>
      <c r="G387" s="10" t="s">
        <v>1371</v>
      </c>
      <c r="H387" s="10">
        <v>14</v>
      </c>
      <c r="L387" s="10" t="s">
        <v>1385</v>
      </c>
      <c r="M387" s="10" t="s">
        <v>1385</v>
      </c>
      <c r="N387" s="10" t="s">
        <v>1039</v>
      </c>
      <c r="O387" s="10" t="s">
        <v>1040</v>
      </c>
      <c r="P387" s="10" t="s">
        <v>987</v>
      </c>
      <c r="R387" s="10" t="s">
        <v>1386</v>
      </c>
      <c r="U387" s="15" t="str">
        <f t="array" aca="1" ref="U387" ca="1">IFERROR(
IF(NOT(OR($G387="OBX",$G387="OBR")),INDEX(INDIRECT(U$2&amp;"!$A$1:$BJ$100"),MATCH("*"&amp;$G387&amp;"*",INDIRECT(U$2&amp;"!$B$1:$B$100"),0),MATCH($H387,INDIRECT(U$2&amp;"!$1:$1"),0)),
IF(OR($G387="OBX",$G387="OBR"),INDEX(INDIRECT(U$2&amp;"!$A$1:$BJ$100"),MATCH((("*"&amp;$G387&amp;"*")&amp;("*"&amp;$I387&amp;"*")&amp;("*"&amp;$J387&amp;"*")&amp;("*"&amp;$K387&amp;"*")),INDIRECT(U$2&amp;"!$B$1:$B$100")&amp;INDIRECT(U$2&amp;"!$E$1:$E$100")&amp;INDIRECT(U$2&amp;"!$G$1:$G$100")&amp;INDIRECT(U$2&amp;"!$F$1:$F$100"),0),MATCH($H387,INDIRECT(U$2&amp;"!$1:$1"),0)))),
"Not found")</f>
        <v>Not found</v>
      </c>
      <c r="V387" s="16" t="str">
        <f t="shared" ca="1" si="14"/>
        <v/>
      </c>
    </row>
    <row r="388" spans="1:22" ht="15" hidden="1" customHeight="1" x14ac:dyDescent="0.25">
      <c r="A388" s="10">
        <v>387</v>
      </c>
      <c r="B388" s="41" t="s">
        <v>639</v>
      </c>
      <c r="E388" s="10" t="s">
        <v>1371</v>
      </c>
      <c r="F388" s="10">
        <v>15</v>
      </c>
      <c r="G388" s="10" t="s">
        <v>1371</v>
      </c>
      <c r="H388" s="10">
        <v>15</v>
      </c>
      <c r="L388" s="10" t="s">
        <v>1387</v>
      </c>
      <c r="M388" s="10" t="s">
        <v>1387</v>
      </c>
      <c r="N388" s="10" t="s">
        <v>1046</v>
      </c>
      <c r="O388" s="10" t="s">
        <v>553</v>
      </c>
      <c r="P388" s="10" t="s">
        <v>1388</v>
      </c>
      <c r="U388" s="15" t="str">
        <f t="array" aca="1" ref="U388" ca="1">IFERROR(
IF(NOT(OR($G388="OBX",$G388="OBR")),INDEX(INDIRECT(U$2&amp;"!$A$1:$BJ$100"),MATCH("*"&amp;$G388&amp;"*",INDIRECT(U$2&amp;"!$B$1:$B$100"),0),MATCH($H388,INDIRECT(U$2&amp;"!$1:$1"),0)),
IF(OR($G388="OBX",$G388="OBR"),INDEX(INDIRECT(U$2&amp;"!$A$1:$BJ$100"),MATCH((("*"&amp;$G388&amp;"*")&amp;("*"&amp;$I388&amp;"*")&amp;("*"&amp;$J388&amp;"*")&amp;("*"&amp;$K388&amp;"*")),INDIRECT(U$2&amp;"!$B$1:$B$100")&amp;INDIRECT(U$2&amp;"!$E$1:$E$100")&amp;INDIRECT(U$2&amp;"!$G$1:$G$100")&amp;INDIRECT(U$2&amp;"!$F$1:$F$100"),0),MATCH($H388,INDIRECT(U$2&amp;"!$1:$1"),0)))),
"Not found")</f>
        <v>Not found</v>
      </c>
      <c r="V388" s="16" t="str">
        <f t="shared" ca="1" si="14"/>
        <v/>
      </c>
    </row>
    <row r="389" spans="1:22" ht="15" customHeight="1" x14ac:dyDescent="0.25">
      <c r="A389" s="10">
        <v>388</v>
      </c>
      <c r="B389" s="41"/>
      <c r="C389" s="12"/>
      <c r="D389" s="12"/>
      <c r="E389" s="12" t="s">
        <v>1389</v>
      </c>
      <c r="F389" s="12" t="s">
        <v>1389</v>
      </c>
      <c r="G389" s="12"/>
      <c r="H389" s="12"/>
      <c r="I389" s="12"/>
      <c r="J389" s="12"/>
      <c r="K389" s="12"/>
      <c r="L389" s="12"/>
      <c r="M389" s="12" t="s">
        <v>1389</v>
      </c>
      <c r="N389" s="12"/>
      <c r="O389" s="12"/>
      <c r="P389" s="12"/>
      <c r="Q389" s="12"/>
      <c r="R389" s="12"/>
      <c r="S389" s="12" t="s">
        <v>1389</v>
      </c>
      <c r="T389" s="12" t="s">
        <v>1389</v>
      </c>
      <c r="U389" s="12" t="s">
        <v>1389</v>
      </c>
      <c r="V389" s="12" t="s">
        <v>1389</v>
      </c>
    </row>
    <row r="390" spans="1:22" ht="15" customHeight="1" x14ac:dyDescent="0.25">
      <c r="A390" s="10">
        <v>389</v>
      </c>
      <c r="B390" s="41"/>
      <c r="E390" s="10" t="s">
        <v>1389</v>
      </c>
      <c r="F390" s="10">
        <v>1</v>
      </c>
      <c r="G390" s="10" t="s">
        <v>1389</v>
      </c>
      <c r="H390" s="10">
        <v>1</v>
      </c>
      <c r="L390" s="10" t="s">
        <v>1390</v>
      </c>
      <c r="M390" s="10" t="s">
        <v>1390</v>
      </c>
      <c r="N390" s="10" t="s">
        <v>1020</v>
      </c>
      <c r="O390" s="10" t="s">
        <v>328</v>
      </c>
      <c r="P390" s="10" t="s">
        <v>983</v>
      </c>
      <c r="S390" s="13">
        <v>1</v>
      </c>
      <c r="T390" s="14">
        <f>S390</f>
        <v>1</v>
      </c>
      <c r="U390" s="15">
        <f t="array" aca="1" ref="U390" ca="1">IFERROR(
IF(NOT(OR($G390="OBX",$G390="OBR")),INDEX(INDIRECT(U$2&amp;"!$A$1:$BJ$100"),MATCH("*"&amp;$G390&amp;"*",INDIRECT(U$2&amp;"!$B$1:$B$100"),0),MATCH($H390,INDIRECT(U$2&amp;"!$1:$1"),0)),
IF(OR($G390="OBX",$G390="OBR"),INDEX(INDIRECT(U$2&amp;"!$A$1:$BJ$100"),MATCH((("*"&amp;$G390&amp;"*")&amp;("*"&amp;$I390&amp;"*")&amp;("*"&amp;$J390&amp;"*")&amp;("*"&amp;$K390&amp;"*")),INDIRECT(U$2&amp;"!$B$1:$B$100")&amp;INDIRECT(U$2&amp;"!$E$1:$E$100")&amp;INDIRECT(U$2&amp;"!$G$1:$G$100")&amp;INDIRECT(U$2&amp;"!$F$1:$F$100"),0),MATCH($H390,INDIRECT(U$2&amp;"!$1:$1"),0)))),
"Not found")</f>
        <v>1</v>
      </c>
      <c r="V390" s="16" t="str">
        <f t="shared" ref="V390:V410" ca="1" si="15">IF(T390=U390,"Match","")</f>
        <v>Match</v>
      </c>
    </row>
    <row r="391" spans="1:22" ht="15" customHeight="1" x14ac:dyDescent="0.25">
      <c r="A391" s="10">
        <v>390</v>
      </c>
      <c r="B391" s="41"/>
      <c r="E391" s="10" t="s">
        <v>1389</v>
      </c>
      <c r="F391" s="10">
        <v>2</v>
      </c>
      <c r="G391" s="10" t="s">
        <v>1389</v>
      </c>
      <c r="H391" s="10">
        <v>2</v>
      </c>
      <c r="L391" s="10" t="s">
        <v>1391</v>
      </c>
      <c r="M391" s="10" t="s">
        <v>1391</v>
      </c>
      <c r="O391" s="10" t="s">
        <v>1015</v>
      </c>
      <c r="R391" s="10" t="s">
        <v>1016</v>
      </c>
      <c r="U391" s="15">
        <f t="array" aca="1" ref="U391" ca="1">IFERROR(
IF(NOT(OR($G391="OBX",$G391="OBR")),INDEX(INDIRECT(U$2&amp;"!$A$1:$BJ$100"),MATCH("*"&amp;$G391&amp;"*",INDIRECT(U$2&amp;"!$B$1:$B$100"),0),MATCH($H391,INDIRECT(U$2&amp;"!$1:$1"),0)),
IF(OR($G391="OBX",$G391="OBR"),INDEX(INDIRECT(U$2&amp;"!$A$1:$BJ$100"),MATCH((("*"&amp;$G391&amp;"*")&amp;("*"&amp;$I391&amp;"*")&amp;("*"&amp;$J391&amp;"*")&amp;("*"&amp;$K391&amp;"*")),INDIRECT(U$2&amp;"!$B$1:$B$100")&amp;INDIRECT(U$2&amp;"!$E$1:$E$100")&amp;INDIRECT(U$2&amp;"!$G$1:$G$100")&amp;INDIRECT(U$2&amp;"!$F$1:$F$100"),0),MATCH($H391,INDIRECT(U$2&amp;"!$1:$1"),0)))),
"Not found")</f>
        <v>0</v>
      </c>
      <c r="V391" s="16" t="str">
        <f t="shared" ca="1" si="15"/>
        <v>Match</v>
      </c>
    </row>
    <row r="392" spans="1:22" ht="15" customHeight="1" x14ac:dyDescent="0.25">
      <c r="A392" s="10">
        <v>391</v>
      </c>
      <c r="B392" s="41"/>
      <c r="E392" s="10" t="s">
        <v>1389</v>
      </c>
      <c r="F392" s="10">
        <v>3</v>
      </c>
      <c r="G392" s="10" t="s">
        <v>1389</v>
      </c>
      <c r="H392" s="10">
        <v>3</v>
      </c>
      <c r="L392" s="10" t="s">
        <v>890</v>
      </c>
      <c r="M392" s="10" t="s">
        <v>890</v>
      </c>
      <c r="N392" s="10" t="s">
        <v>1017</v>
      </c>
      <c r="O392" s="10" t="s">
        <v>328</v>
      </c>
      <c r="P392" s="10" t="s">
        <v>983</v>
      </c>
      <c r="Q392" s="10" t="s">
        <v>891</v>
      </c>
      <c r="T392" s="17">
        <f>S392</f>
        <v>0</v>
      </c>
      <c r="U392" s="15" t="str">
        <f t="array" aca="1" ref="U392" ca="1">IFERROR(
IF(NOT(OR($G392="OBX",$G392="OBR")),INDEX(INDIRECT(U$2&amp;"!$A$1:$BJ$100"),MATCH("*"&amp;$G392&amp;"*",INDIRECT(U$2&amp;"!$B$1:$B$100"),0),MATCH($H392,INDIRECT(U$2&amp;"!$1:$1"),0)),
IF(OR($G392="OBX",$G392="OBR"),INDEX(INDIRECT(U$2&amp;"!$A$1:$BJ$100"),MATCH((("*"&amp;$G392&amp;"*")&amp;("*"&amp;$I392&amp;"*")&amp;("*"&amp;$J392&amp;"*")&amp;("*"&amp;$K392&amp;"*")),INDIRECT(U$2&amp;"!$B$1:$B$100")&amp;INDIRECT(U$2&amp;"!$E$1:$E$100")&amp;INDIRECT(U$2&amp;"!$G$1:$G$100")&amp;INDIRECT(U$2&amp;"!$F$1:$F$100"),0),MATCH($H392,INDIRECT(U$2&amp;"!$1:$1"),0)))),
"Not found")</f>
        <v>code^Diagnosis^I10C</v>
      </c>
      <c r="V392" s="16" t="str">
        <f t="shared" ca="1" si="15"/>
        <v/>
      </c>
    </row>
    <row r="393" spans="1:22" ht="15" customHeight="1" x14ac:dyDescent="0.25">
      <c r="A393" s="10">
        <v>392</v>
      </c>
      <c r="B393" s="41"/>
      <c r="E393" s="10" t="s">
        <v>1389</v>
      </c>
      <c r="F393" s="10">
        <v>4</v>
      </c>
      <c r="G393" s="10" t="s">
        <v>1389</v>
      </c>
      <c r="H393" s="10">
        <v>4</v>
      </c>
      <c r="L393" s="10" t="s">
        <v>1392</v>
      </c>
      <c r="M393" s="10" t="s">
        <v>1392</v>
      </c>
      <c r="O393" s="10" t="s">
        <v>1015</v>
      </c>
      <c r="R393" s="10" t="s">
        <v>1016</v>
      </c>
      <c r="U393" s="15">
        <f t="array" aca="1" ref="U393" ca="1">IFERROR(
IF(NOT(OR($G393="OBX",$G393="OBR")),INDEX(INDIRECT(U$2&amp;"!$A$1:$BJ$100"),MATCH("*"&amp;$G393&amp;"*",INDIRECT(U$2&amp;"!$B$1:$B$100"),0),MATCH($H393,INDIRECT(U$2&amp;"!$1:$1"),0)),
IF(OR($G393="OBX",$G393="OBR"),INDEX(INDIRECT(U$2&amp;"!$A$1:$BJ$100"),MATCH((("*"&amp;$G393&amp;"*")&amp;("*"&amp;$I393&amp;"*")&amp;("*"&amp;$J393&amp;"*")&amp;("*"&amp;$K393&amp;"*")),INDIRECT(U$2&amp;"!$B$1:$B$100")&amp;INDIRECT(U$2&amp;"!$E$1:$E$100")&amp;INDIRECT(U$2&amp;"!$G$1:$G$100")&amp;INDIRECT(U$2&amp;"!$F$1:$F$100"),0),MATCH($H393,INDIRECT(U$2&amp;"!$1:$1"),0)))),
"Not found")</f>
        <v>0</v>
      </c>
      <c r="V393" s="16" t="str">
        <f t="shared" ca="1" si="15"/>
        <v>Match</v>
      </c>
    </row>
    <row r="394" spans="1:22" ht="15" customHeight="1" x14ac:dyDescent="0.25">
      <c r="A394" s="10">
        <v>393</v>
      </c>
      <c r="B394" s="41"/>
      <c r="E394" s="10" t="s">
        <v>1389</v>
      </c>
      <c r="F394" s="10">
        <v>5</v>
      </c>
      <c r="G394" s="10" t="s">
        <v>1389</v>
      </c>
      <c r="H394" s="10">
        <v>5</v>
      </c>
      <c r="L394" s="10" t="s">
        <v>1393</v>
      </c>
      <c r="M394" s="10" t="s">
        <v>1393</v>
      </c>
      <c r="O394" s="10" t="s">
        <v>331</v>
      </c>
      <c r="U394" s="15">
        <f t="array" aca="1" ref="U394" ca="1">IFERROR(
IF(NOT(OR($G394="OBX",$G394="OBR")),INDEX(INDIRECT(U$2&amp;"!$A$1:$BJ$100"),MATCH("*"&amp;$G394&amp;"*",INDIRECT(U$2&amp;"!$B$1:$B$100"),0),MATCH($H394,INDIRECT(U$2&amp;"!$1:$1"),0)),
IF(OR($G394="OBX",$G394="OBR"),INDEX(INDIRECT(U$2&amp;"!$A$1:$BJ$100"),MATCH((("*"&amp;$G394&amp;"*")&amp;("*"&amp;$I394&amp;"*")&amp;("*"&amp;$J394&amp;"*")&amp;("*"&amp;$K394&amp;"*")),INDIRECT(U$2&amp;"!$B$1:$B$100")&amp;INDIRECT(U$2&amp;"!$E$1:$E$100")&amp;INDIRECT(U$2&amp;"!$G$1:$G$100")&amp;INDIRECT(U$2&amp;"!$F$1:$F$100"),0),MATCH($H394,INDIRECT(U$2&amp;"!$1:$1"),0)))),
"Not found")</f>
        <v>0</v>
      </c>
      <c r="V394" s="16" t="str">
        <f t="shared" ca="1" si="15"/>
        <v>Match</v>
      </c>
    </row>
    <row r="395" spans="1:22" ht="15" customHeight="1" x14ac:dyDescent="0.25">
      <c r="A395" s="10">
        <v>394</v>
      </c>
      <c r="B395" s="41"/>
      <c r="E395" s="10" t="s">
        <v>1389</v>
      </c>
      <c r="F395" s="10">
        <v>6</v>
      </c>
      <c r="G395" s="10" t="s">
        <v>1389</v>
      </c>
      <c r="H395" s="10">
        <v>6</v>
      </c>
      <c r="L395" s="10" t="s">
        <v>410</v>
      </c>
      <c r="M395" s="10" t="s">
        <v>410</v>
      </c>
      <c r="N395" s="10" t="s">
        <v>1033</v>
      </c>
      <c r="O395" s="10" t="s">
        <v>328</v>
      </c>
      <c r="P395" s="10" t="s">
        <v>983</v>
      </c>
      <c r="Q395" s="10" t="s">
        <v>411</v>
      </c>
      <c r="S395" s="18" t="s">
        <v>416</v>
      </c>
      <c r="T395" s="17" t="str">
        <f t="array" ref="T395">IFERROR(INDEX(Mappings!$L:$L,MATCH(S395&amp;$L395,Mappings!$J:$J&amp;Mappings!$D:$D,0)),"")</f>
        <v>W</v>
      </c>
      <c r="U395" s="15" t="str">
        <f t="array" aca="1" ref="U395" ca="1">IFERROR(
IF(NOT(OR($G395="OBX",$G395="OBR")),INDEX(INDIRECT(U$2&amp;"!$A$1:$BJ$100"),MATCH("*"&amp;$G395&amp;"*",INDIRECT(U$2&amp;"!$B$1:$B$100"),0),MATCH($H395,INDIRECT(U$2&amp;"!$1:$1"),0)),
IF(OR($G395="OBX",$G395="OBR"),INDEX(INDIRECT(U$2&amp;"!$A$1:$BJ$100"),MATCH((("*"&amp;$G395&amp;"*")&amp;("*"&amp;$I395&amp;"*")&amp;("*"&amp;$J395&amp;"*")&amp;("*"&amp;$K395&amp;"*")),INDIRECT(U$2&amp;"!$B$1:$B$100")&amp;INDIRECT(U$2&amp;"!$E$1:$E$100")&amp;INDIRECT(U$2&amp;"!$G$1:$G$100")&amp;INDIRECT(U$2&amp;"!$F$1:$F$100"),0),MATCH($H395,INDIRECT(U$2&amp;"!$1:$1"),0)))),
"Not found")</f>
        <v>W</v>
      </c>
      <c r="V395" s="16" t="str">
        <f t="shared" ca="1" si="15"/>
        <v>Match</v>
      </c>
    </row>
    <row r="396" spans="1:22" ht="15" customHeight="1" x14ac:dyDescent="0.25">
      <c r="A396" s="10">
        <v>395</v>
      </c>
      <c r="B396" s="41"/>
      <c r="E396" s="10" t="s">
        <v>1389</v>
      </c>
      <c r="F396" s="10">
        <v>7</v>
      </c>
      <c r="G396" s="10" t="s">
        <v>1389</v>
      </c>
      <c r="H396" s="10">
        <v>7</v>
      </c>
      <c r="L396" s="10" t="s">
        <v>1394</v>
      </c>
      <c r="M396" s="10" t="s">
        <v>1394</v>
      </c>
      <c r="O396" s="10" t="s">
        <v>1015</v>
      </c>
      <c r="R396" s="10" t="s">
        <v>1016</v>
      </c>
      <c r="U396" s="15">
        <f t="array" aca="1" ref="U396" ca="1">IFERROR(
IF(NOT(OR($G396="OBX",$G396="OBR")),INDEX(INDIRECT(U$2&amp;"!$A$1:$BJ$100"),MATCH("*"&amp;$G396&amp;"*",INDIRECT(U$2&amp;"!$B$1:$B$100"),0),MATCH($H396,INDIRECT(U$2&amp;"!$1:$1"),0)),
IF(OR($G396="OBX",$G396="OBR"),INDEX(INDIRECT(U$2&amp;"!$A$1:$BJ$100"),MATCH((("*"&amp;$G396&amp;"*")&amp;("*"&amp;$I396&amp;"*")&amp;("*"&amp;$J396&amp;"*")&amp;("*"&amp;$K396&amp;"*")),INDIRECT(U$2&amp;"!$B$1:$B$100")&amp;INDIRECT(U$2&amp;"!$E$1:$E$100")&amp;INDIRECT(U$2&amp;"!$G$1:$G$100")&amp;INDIRECT(U$2&amp;"!$F$1:$F$100"),0),MATCH($H396,INDIRECT(U$2&amp;"!$1:$1"),0)))),
"Not found")</f>
        <v>0</v>
      </c>
      <c r="V396" s="16" t="str">
        <f t="shared" ca="1" si="15"/>
        <v>Match</v>
      </c>
    </row>
    <row r="397" spans="1:22" ht="15" customHeight="1" x14ac:dyDescent="0.25">
      <c r="A397" s="10">
        <v>396</v>
      </c>
      <c r="B397" s="41"/>
      <c r="E397" s="10" t="s">
        <v>1389</v>
      </c>
      <c r="F397" s="10">
        <v>8</v>
      </c>
      <c r="G397" s="10" t="s">
        <v>1389</v>
      </c>
      <c r="H397" s="10">
        <v>8</v>
      </c>
      <c r="L397" s="10" t="s">
        <v>1395</v>
      </c>
      <c r="M397" s="10" t="s">
        <v>1395</v>
      </c>
      <c r="O397" s="10" t="s">
        <v>1015</v>
      </c>
      <c r="R397" s="10" t="s">
        <v>1016</v>
      </c>
      <c r="U397" s="15">
        <f t="array" aca="1" ref="U397" ca="1">IFERROR(
IF(NOT(OR($G397="OBX",$G397="OBR")),INDEX(INDIRECT(U$2&amp;"!$A$1:$BJ$100"),MATCH("*"&amp;$G397&amp;"*",INDIRECT(U$2&amp;"!$B$1:$B$100"),0),MATCH($H397,INDIRECT(U$2&amp;"!$1:$1"),0)),
IF(OR($G397="OBX",$G397="OBR"),INDEX(INDIRECT(U$2&amp;"!$A$1:$BJ$100"),MATCH((("*"&amp;$G397&amp;"*")&amp;("*"&amp;$I397&amp;"*")&amp;("*"&amp;$J397&amp;"*")&amp;("*"&amp;$K397&amp;"*")),INDIRECT(U$2&amp;"!$B$1:$B$100")&amp;INDIRECT(U$2&amp;"!$E$1:$E$100")&amp;INDIRECT(U$2&amp;"!$G$1:$G$100")&amp;INDIRECT(U$2&amp;"!$F$1:$F$100"),0),MATCH($H397,INDIRECT(U$2&amp;"!$1:$1"),0)))),
"Not found")</f>
        <v>0</v>
      </c>
      <c r="V397" s="16" t="str">
        <f t="shared" ca="1" si="15"/>
        <v>Match</v>
      </c>
    </row>
    <row r="398" spans="1:22" ht="15" customHeight="1" x14ac:dyDescent="0.25">
      <c r="A398" s="10">
        <v>397</v>
      </c>
      <c r="B398" s="41"/>
      <c r="E398" s="10" t="s">
        <v>1389</v>
      </c>
      <c r="F398" s="10">
        <v>9</v>
      </c>
      <c r="G398" s="10" t="s">
        <v>1389</v>
      </c>
      <c r="H398" s="10">
        <v>9</v>
      </c>
      <c r="L398" s="10" t="s">
        <v>1396</v>
      </c>
      <c r="M398" s="10" t="s">
        <v>1396</v>
      </c>
      <c r="O398" s="10" t="s">
        <v>1015</v>
      </c>
      <c r="R398" s="10" t="s">
        <v>1016</v>
      </c>
      <c r="U398" s="15">
        <f t="array" aca="1" ref="U398" ca="1">IFERROR(
IF(NOT(OR($G398="OBX",$G398="OBR")),INDEX(INDIRECT(U$2&amp;"!$A$1:$BJ$100"),MATCH("*"&amp;$G398&amp;"*",INDIRECT(U$2&amp;"!$B$1:$B$100"),0),MATCH($H398,INDIRECT(U$2&amp;"!$1:$1"),0)),
IF(OR($G398="OBX",$G398="OBR"),INDEX(INDIRECT(U$2&amp;"!$A$1:$BJ$100"),MATCH((("*"&amp;$G398&amp;"*")&amp;("*"&amp;$I398&amp;"*")&amp;("*"&amp;$J398&amp;"*")&amp;("*"&amp;$K398&amp;"*")),INDIRECT(U$2&amp;"!$B$1:$B$100")&amp;INDIRECT(U$2&amp;"!$E$1:$E$100")&amp;INDIRECT(U$2&amp;"!$G$1:$G$100")&amp;INDIRECT(U$2&amp;"!$F$1:$F$100"),0),MATCH($H398,INDIRECT(U$2&amp;"!$1:$1"),0)))),
"Not found")</f>
        <v>0</v>
      </c>
      <c r="V398" s="16" t="str">
        <f t="shared" ca="1" si="15"/>
        <v>Match</v>
      </c>
    </row>
    <row r="399" spans="1:22" ht="15" customHeight="1" x14ac:dyDescent="0.25">
      <c r="A399" s="10">
        <v>398</v>
      </c>
      <c r="B399" s="41"/>
      <c r="E399" s="10" t="s">
        <v>1389</v>
      </c>
      <c r="F399" s="10">
        <v>10</v>
      </c>
      <c r="G399" s="10" t="s">
        <v>1389</v>
      </c>
      <c r="H399" s="10">
        <v>10</v>
      </c>
      <c r="L399" s="10" t="s">
        <v>1397</v>
      </c>
      <c r="M399" s="10" t="s">
        <v>1397</v>
      </c>
      <c r="O399" s="10" t="s">
        <v>1015</v>
      </c>
      <c r="R399" s="10" t="s">
        <v>1016</v>
      </c>
      <c r="U399" s="15">
        <f t="array" aca="1" ref="U399" ca="1">IFERROR(
IF(NOT(OR($G399="OBX",$G399="OBR")),INDEX(INDIRECT(U$2&amp;"!$A$1:$BJ$100"),MATCH("*"&amp;$G399&amp;"*",INDIRECT(U$2&amp;"!$B$1:$B$100"),0),MATCH($H399,INDIRECT(U$2&amp;"!$1:$1"),0)),
IF(OR($G399="OBX",$G399="OBR"),INDEX(INDIRECT(U$2&amp;"!$A$1:$BJ$100"),MATCH((("*"&amp;$G399&amp;"*")&amp;("*"&amp;$I399&amp;"*")&amp;("*"&amp;$J399&amp;"*")&amp;("*"&amp;$K399&amp;"*")),INDIRECT(U$2&amp;"!$B$1:$B$100")&amp;INDIRECT(U$2&amp;"!$E$1:$E$100")&amp;INDIRECT(U$2&amp;"!$G$1:$G$100")&amp;INDIRECT(U$2&amp;"!$F$1:$F$100"),0),MATCH($H399,INDIRECT(U$2&amp;"!$1:$1"),0)))),
"Not found")</f>
        <v>0</v>
      </c>
      <c r="V399" s="16" t="str">
        <f t="shared" ca="1" si="15"/>
        <v>Match</v>
      </c>
    </row>
    <row r="400" spans="1:22" ht="15" customHeight="1" x14ac:dyDescent="0.25">
      <c r="A400" s="10">
        <v>399</v>
      </c>
      <c r="B400" s="41"/>
      <c r="E400" s="10" t="s">
        <v>1389</v>
      </c>
      <c r="F400" s="10">
        <v>11</v>
      </c>
      <c r="G400" s="10" t="s">
        <v>1389</v>
      </c>
      <c r="H400" s="10">
        <v>11</v>
      </c>
      <c r="L400" s="10" t="s">
        <v>1398</v>
      </c>
      <c r="M400" s="10" t="s">
        <v>1398</v>
      </c>
      <c r="O400" s="10" t="s">
        <v>1015</v>
      </c>
      <c r="R400" s="10" t="s">
        <v>1016</v>
      </c>
      <c r="U400" s="15">
        <f t="array" aca="1" ref="U400" ca="1">IFERROR(
IF(NOT(OR($G400="OBX",$G400="OBR")),INDEX(INDIRECT(U$2&amp;"!$A$1:$BJ$100"),MATCH("*"&amp;$G400&amp;"*",INDIRECT(U$2&amp;"!$B$1:$B$100"),0),MATCH($H400,INDIRECT(U$2&amp;"!$1:$1"),0)),
IF(OR($G400="OBX",$G400="OBR"),INDEX(INDIRECT(U$2&amp;"!$A$1:$BJ$100"),MATCH((("*"&amp;$G400&amp;"*")&amp;("*"&amp;$I400&amp;"*")&amp;("*"&amp;$J400&amp;"*")&amp;("*"&amp;$K400&amp;"*")),INDIRECT(U$2&amp;"!$B$1:$B$100")&amp;INDIRECT(U$2&amp;"!$E$1:$E$100")&amp;INDIRECT(U$2&amp;"!$G$1:$G$100")&amp;INDIRECT(U$2&amp;"!$F$1:$F$100"),0),MATCH($H400,INDIRECT(U$2&amp;"!$1:$1"),0)))),
"Not found")</f>
        <v>0</v>
      </c>
      <c r="V400" s="16" t="str">
        <f t="shared" ca="1" si="15"/>
        <v>Match</v>
      </c>
    </row>
    <row r="401" spans="1:22" ht="15" customHeight="1" x14ac:dyDescent="0.25">
      <c r="A401" s="10">
        <v>400</v>
      </c>
      <c r="B401" s="41"/>
      <c r="E401" s="10" t="s">
        <v>1389</v>
      </c>
      <c r="F401" s="10">
        <v>12</v>
      </c>
      <c r="G401" s="10" t="s">
        <v>1389</v>
      </c>
      <c r="H401" s="10">
        <v>12</v>
      </c>
      <c r="L401" s="10" t="s">
        <v>1399</v>
      </c>
      <c r="M401" s="10" t="s">
        <v>1399</v>
      </c>
      <c r="O401" s="10" t="s">
        <v>1015</v>
      </c>
      <c r="R401" s="10" t="s">
        <v>1016</v>
      </c>
      <c r="U401" s="15">
        <f t="array" aca="1" ref="U401" ca="1">IFERROR(
IF(NOT(OR($G401="OBX",$G401="OBR")),INDEX(INDIRECT(U$2&amp;"!$A$1:$BJ$100"),MATCH("*"&amp;$G401&amp;"*",INDIRECT(U$2&amp;"!$B$1:$B$100"),0),MATCH($H401,INDIRECT(U$2&amp;"!$1:$1"),0)),
IF(OR($G401="OBX",$G401="OBR"),INDEX(INDIRECT(U$2&amp;"!$A$1:$BJ$100"),MATCH((("*"&amp;$G401&amp;"*")&amp;("*"&amp;$I401&amp;"*")&amp;("*"&amp;$J401&amp;"*")&amp;("*"&amp;$K401&amp;"*")),INDIRECT(U$2&amp;"!$B$1:$B$100")&amp;INDIRECT(U$2&amp;"!$E$1:$E$100")&amp;INDIRECT(U$2&amp;"!$G$1:$G$100")&amp;INDIRECT(U$2&amp;"!$F$1:$F$100"),0),MATCH($H401,INDIRECT(U$2&amp;"!$1:$1"),0)))),
"Not found")</f>
        <v>0</v>
      </c>
      <c r="V401" s="16" t="str">
        <f t="shared" ca="1" si="15"/>
        <v>Match</v>
      </c>
    </row>
    <row r="402" spans="1:22" ht="15" customHeight="1" x14ac:dyDescent="0.25">
      <c r="A402" s="10">
        <v>401</v>
      </c>
      <c r="B402" s="41"/>
      <c r="E402" s="10" t="s">
        <v>1389</v>
      </c>
      <c r="F402" s="10">
        <v>13</v>
      </c>
      <c r="G402" s="10" t="s">
        <v>1389</v>
      </c>
      <c r="H402" s="10">
        <v>13</v>
      </c>
      <c r="L402" s="10" t="s">
        <v>1400</v>
      </c>
      <c r="M402" s="10" t="s">
        <v>1400</v>
      </c>
      <c r="O402" s="10" t="s">
        <v>1015</v>
      </c>
      <c r="R402" s="10" t="s">
        <v>1016</v>
      </c>
      <c r="U402" s="15">
        <f t="array" aca="1" ref="U402" ca="1">IFERROR(
IF(NOT(OR($G402="OBX",$G402="OBR")),INDEX(INDIRECT(U$2&amp;"!$A$1:$BJ$100"),MATCH("*"&amp;$G402&amp;"*",INDIRECT(U$2&amp;"!$B$1:$B$100"),0),MATCH($H402,INDIRECT(U$2&amp;"!$1:$1"),0)),
IF(OR($G402="OBX",$G402="OBR"),INDEX(INDIRECT(U$2&amp;"!$A$1:$BJ$100"),MATCH((("*"&amp;$G402&amp;"*")&amp;("*"&amp;$I402&amp;"*")&amp;("*"&amp;$J402&amp;"*")&amp;("*"&amp;$K402&amp;"*")),INDIRECT(U$2&amp;"!$B$1:$B$100")&amp;INDIRECT(U$2&amp;"!$E$1:$E$100")&amp;INDIRECT(U$2&amp;"!$G$1:$G$100")&amp;INDIRECT(U$2&amp;"!$F$1:$F$100"),0),MATCH($H402,INDIRECT(U$2&amp;"!$1:$1"),0)))),
"Not found")</f>
        <v>0</v>
      </c>
      <c r="V402" s="16" t="str">
        <f t="shared" ca="1" si="15"/>
        <v>Match</v>
      </c>
    </row>
    <row r="403" spans="1:22" ht="15" customHeight="1" x14ac:dyDescent="0.25">
      <c r="A403" s="10">
        <v>402</v>
      </c>
      <c r="B403" s="41"/>
      <c r="E403" s="10" t="s">
        <v>1389</v>
      </c>
      <c r="F403" s="10">
        <v>14</v>
      </c>
      <c r="G403" s="10" t="s">
        <v>1389</v>
      </c>
      <c r="H403" s="10">
        <v>14</v>
      </c>
      <c r="L403" s="10" t="s">
        <v>1401</v>
      </c>
      <c r="M403" s="10" t="s">
        <v>1401</v>
      </c>
      <c r="O403" s="10" t="s">
        <v>1015</v>
      </c>
      <c r="R403" s="10" t="s">
        <v>1016</v>
      </c>
      <c r="U403" s="15">
        <f t="array" aca="1" ref="U403" ca="1">IFERROR(
IF(NOT(OR($G403="OBX",$G403="OBR")),INDEX(INDIRECT(U$2&amp;"!$A$1:$BJ$100"),MATCH("*"&amp;$G403&amp;"*",INDIRECT(U$2&amp;"!$B$1:$B$100"),0),MATCH($H403,INDIRECT(U$2&amp;"!$1:$1"),0)),
IF(OR($G403="OBX",$G403="OBR"),INDEX(INDIRECT(U$2&amp;"!$A$1:$BJ$100"),MATCH((("*"&amp;$G403&amp;"*")&amp;("*"&amp;$I403&amp;"*")&amp;("*"&amp;$J403&amp;"*")&amp;("*"&amp;$K403&amp;"*")),INDIRECT(U$2&amp;"!$B$1:$B$100")&amp;INDIRECT(U$2&amp;"!$E$1:$E$100")&amp;INDIRECT(U$2&amp;"!$G$1:$G$100")&amp;INDIRECT(U$2&amp;"!$F$1:$F$100"),0),MATCH($H403,INDIRECT(U$2&amp;"!$1:$1"),0)))),
"Not found")</f>
        <v>0</v>
      </c>
      <c r="V403" s="16" t="str">
        <f t="shared" ca="1" si="15"/>
        <v>Match</v>
      </c>
    </row>
    <row r="404" spans="1:22" ht="15" customHeight="1" x14ac:dyDescent="0.25">
      <c r="A404" s="10">
        <v>403</v>
      </c>
      <c r="B404" s="41"/>
      <c r="E404" s="10" t="s">
        <v>1389</v>
      </c>
      <c r="F404" s="10">
        <v>15</v>
      </c>
      <c r="G404" s="10" t="s">
        <v>1389</v>
      </c>
      <c r="H404" s="10">
        <v>15</v>
      </c>
      <c r="L404" s="10" t="s">
        <v>697</v>
      </c>
      <c r="M404" s="10" t="s">
        <v>697</v>
      </c>
      <c r="N404" s="10" t="s">
        <v>1005</v>
      </c>
      <c r="O404" s="10" t="s">
        <v>553</v>
      </c>
      <c r="P404" s="10" t="s">
        <v>987</v>
      </c>
      <c r="Q404" s="10" t="s">
        <v>698</v>
      </c>
      <c r="S404" s="18" t="s">
        <v>1726</v>
      </c>
      <c r="T404" s="17">
        <f t="array" ref="T404">IFERROR(INDEX(Mappings!$L:$L,MATCH(S404&amp;$L404,Mappings!$J:$J&amp;Mappings!$D:$D,0)),"")</f>
        <v>1</v>
      </c>
      <c r="U404" s="15">
        <f t="array" aca="1" ref="U404" ca="1">IFERROR(
IF(NOT(OR($G404="OBX",$G404="OBR")),INDEX(INDIRECT(U$2&amp;"!$A$1:$BJ$100"),MATCH("*"&amp;$G404&amp;"*",INDIRECT(U$2&amp;"!$B$1:$B$100"),0),MATCH($H404,INDIRECT(U$2&amp;"!$1:$1"),0)),
IF(OR($G404="OBX",$G404="OBR"),INDEX(INDIRECT(U$2&amp;"!$A$1:$BJ$100"),MATCH((("*"&amp;$G404&amp;"*")&amp;("*"&amp;$I404&amp;"*")&amp;("*"&amp;$J404&amp;"*")&amp;("*"&amp;$K404&amp;"*")),INDIRECT(U$2&amp;"!$B$1:$B$100")&amp;INDIRECT(U$2&amp;"!$E$1:$E$100")&amp;INDIRECT(U$2&amp;"!$G$1:$G$100")&amp;INDIRECT(U$2&amp;"!$F$1:$F$100"),0),MATCH($H404,INDIRECT(U$2&amp;"!$1:$1"),0)))),
"Not found")</f>
        <v>1</v>
      </c>
      <c r="V404" s="16" t="str">
        <f t="shared" ca="1" si="15"/>
        <v>Match</v>
      </c>
    </row>
    <row r="405" spans="1:22" ht="15" customHeight="1" x14ac:dyDescent="0.25">
      <c r="A405" s="10">
        <v>404</v>
      </c>
      <c r="B405" s="41"/>
      <c r="E405" s="10" t="s">
        <v>1389</v>
      </c>
      <c r="F405" s="10">
        <v>16</v>
      </c>
      <c r="G405" s="10" t="s">
        <v>1389</v>
      </c>
      <c r="H405" s="10">
        <v>16</v>
      </c>
      <c r="L405" s="10" t="s">
        <v>1402</v>
      </c>
      <c r="M405" s="10" t="s">
        <v>1402</v>
      </c>
      <c r="O405" s="10" t="s">
        <v>331</v>
      </c>
      <c r="U405" s="15">
        <f t="array" aca="1" ref="U405" ca="1">IFERROR(
IF(NOT(OR($G405="OBX",$G405="OBR")),INDEX(INDIRECT(U$2&amp;"!$A$1:$BJ$100"),MATCH("*"&amp;$G405&amp;"*",INDIRECT(U$2&amp;"!$B$1:$B$100"),0),MATCH($H405,INDIRECT(U$2&amp;"!$1:$1"),0)),
IF(OR($G405="OBX",$G405="OBR"),INDEX(INDIRECT(U$2&amp;"!$A$1:$BJ$100"),MATCH((("*"&amp;$G405&amp;"*")&amp;("*"&amp;$I405&amp;"*")&amp;("*"&amp;$J405&amp;"*")&amp;("*"&amp;$K405&amp;"*")),INDIRECT(U$2&amp;"!$B$1:$B$100")&amp;INDIRECT(U$2&amp;"!$E$1:$E$100")&amp;INDIRECT(U$2&amp;"!$G$1:$G$100")&amp;INDIRECT(U$2&amp;"!$F$1:$F$100"),0),MATCH($H405,INDIRECT(U$2&amp;"!$1:$1"),0)))),
"Not found")</f>
        <v>0</v>
      </c>
      <c r="V405" s="16" t="str">
        <f t="shared" ca="1" si="15"/>
        <v>Match</v>
      </c>
    </row>
    <row r="406" spans="1:22" ht="15" customHeight="1" x14ac:dyDescent="0.25">
      <c r="A406" s="10">
        <v>405</v>
      </c>
      <c r="B406" s="41"/>
      <c r="E406" s="10" t="s">
        <v>1389</v>
      </c>
      <c r="F406" s="10">
        <v>17</v>
      </c>
      <c r="G406" s="10" t="s">
        <v>1389</v>
      </c>
      <c r="H406" s="10">
        <v>17</v>
      </c>
      <c r="L406" s="10" t="s">
        <v>1403</v>
      </c>
      <c r="M406" s="10" t="s">
        <v>1403</v>
      </c>
      <c r="O406" s="10" t="s">
        <v>331</v>
      </c>
      <c r="U406" s="15">
        <f t="array" aca="1" ref="U406" ca="1">IFERROR(
IF(NOT(OR($G406="OBX",$G406="OBR")),INDEX(INDIRECT(U$2&amp;"!$A$1:$BJ$100"),MATCH("*"&amp;$G406&amp;"*",INDIRECT(U$2&amp;"!$B$1:$B$100"),0),MATCH($H406,INDIRECT(U$2&amp;"!$1:$1"),0)),
IF(OR($G406="OBX",$G406="OBR"),INDEX(INDIRECT(U$2&amp;"!$A$1:$BJ$100"),MATCH((("*"&amp;$G406&amp;"*")&amp;("*"&amp;$I406&amp;"*")&amp;("*"&amp;$J406&amp;"*")&amp;("*"&amp;$K406&amp;"*")),INDIRECT(U$2&amp;"!$B$1:$B$100")&amp;INDIRECT(U$2&amp;"!$E$1:$E$100")&amp;INDIRECT(U$2&amp;"!$G$1:$G$100")&amp;INDIRECT(U$2&amp;"!$F$1:$F$100"),0),MATCH($H406,INDIRECT(U$2&amp;"!$1:$1"),0)))),
"Not found")</f>
        <v>0</v>
      </c>
      <c r="V406" s="16" t="str">
        <f t="shared" ca="1" si="15"/>
        <v>Match</v>
      </c>
    </row>
    <row r="407" spans="1:22" ht="15" customHeight="1" x14ac:dyDescent="0.25">
      <c r="A407" s="10">
        <v>406</v>
      </c>
      <c r="B407" s="41"/>
      <c r="E407" s="10" t="s">
        <v>1389</v>
      </c>
      <c r="F407" s="10">
        <v>18</v>
      </c>
      <c r="G407" s="10" t="s">
        <v>1389</v>
      </c>
      <c r="H407" s="10">
        <v>18</v>
      </c>
      <c r="L407" s="10" t="s">
        <v>1404</v>
      </c>
      <c r="M407" s="10" t="s">
        <v>1404</v>
      </c>
      <c r="O407" s="10" t="s">
        <v>331</v>
      </c>
      <c r="U407" s="15">
        <f t="array" aca="1" ref="U407" ca="1">IFERROR(
IF(NOT(OR($G407="OBX",$G407="OBR")),INDEX(INDIRECT(U$2&amp;"!$A$1:$BJ$100"),MATCH("*"&amp;$G407&amp;"*",INDIRECT(U$2&amp;"!$B$1:$B$100"),0),MATCH($H407,INDIRECT(U$2&amp;"!$1:$1"),0)),
IF(OR($G407="OBX",$G407="OBR"),INDEX(INDIRECT(U$2&amp;"!$A$1:$BJ$100"),MATCH((("*"&amp;$G407&amp;"*")&amp;("*"&amp;$I407&amp;"*")&amp;("*"&amp;$J407&amp;"*")&amp;("*"&amp;$K407&amp;"*")),INDIRECT(U$2&amp;"!$B$1:$B$100")&amp;INDIRECT(U$2&amp;"!$E$1:$E$100")&amp;INDIRECT(U$2&amp;"!$G$1:$G$100")&amp;INDIRECT(U$2&amp;"!$F$1:$F$100"),0),MATCH($H407,INDIRECT(U$2&amp;"!$1:$1"),0)))),
"Not found")</f>
        <v>0</v>
      </c>
      <c r="V407" s="16" t="str">
        <f t="shared" ca="1" si="15"/>
        <v>Match</v>
      </c>
    </row>
    <row r="408" spans="1:22" ht="15" customHeight="1" x14ac:dyDescent="0.25">
      <c r="A408" s="10">
        <v>407</v>
      </c>
      <c r="B408" s="41"/>
      <c r="E408" s="10" t="s">
        <v>1389</v>
      </c>
      <c r="F408" s="10">
        <v>19</v>
      </c>
      <c r="G408" s="10" t="s">
        <v>1389</v>
      </c>
      <c r="H408" s="10">
        <v>19</v>
      </c>
      <c r="L408" s="10" t="s">
        <v>1405</v>
      </c>
      <c r="M408" s="10" t="s">
        <v>1405</v>
      </c>
      <c r="O408" s="10" t="s">
        <v>331</v>
      </c>
      <c r="U408" s="15">
        <f t="array" aca="1" ref="U408" ca="1">IFERROR(
IF(NOT(OR($G408="OBX",$G408="OBR")),INDEX(INDIRECT(U$2&amp;"!$A$1:$BJ$100"),MATCH("*"&amp;$G408&amp;"*",INDIRECT(U$2&amp;"!$B$1:$B$100"),0),MATCH($H408,INDIRECT(U$2&amp;"!$1:$1"),0)),
IF(OR($G408="OBX",$G408="OBR"),INDEX(INDIRECT(U$2&amp;"!$A$1:$BJ$100"),MATCH((("*"&amp;$G408&amp;"*")&amp;("*"&amp;$I408&amp;"*")&amp;("*"&amp;$J408&amp;"*")&amp;("*"&amp;$K408&amp;"*")),INDIRECT(U$2&amp;"!$B$1:$B$100")&amp;INDIRECT(U$2&amp;"!$E$1:$E$100")&amp;INDIRECT(U$2&amp;"!$G$1:$G$100")&amp;INDIRECT(U$2&amp;"!$F$1:$F$100"),0),MATCH($H408,INDIRECT(U$2&amp;"!$1:$1"),0)))),
"Not found")</f>
        <v>0</v>
      </c>
      <c r="V408" s="16" t="str">
        <f t="shared" ca="1" si="15"/>
        <v>Match</v>
      </c>
    </row>
    <row r="409" spans="1:22" ht="15" customHeight="1" x14ac:dyDescent="0.25">
      <c r="A409" s="10">
        <v>408</v>
      </c>
      <c r="B409" s="41"/>
      <c r="E409" s="10" t="s">
        <v>1389</v>
      </c>
      <c r="F409" s="10">
        <v>20</v>
      </c>
      <c r="G409" s="10" t="s">
        <v>1389</v>
      </c>
      <c r="H409" s="10">
        <v>20</v>
      </c>
      <c r="L409" s="10" t="s">
        <v>1406</v>
      </c>
      <c r="M409" s="10" t="s">
        <v>1406</v>
      </c>
      <c r="O409" s="10" t="s">
        <v>1296</v>
      </c>
      <c r="R409" s="10" t="s">
        <v>1407</v>
      </c>
      <c r="U409" s="15">
        <f t="array" aca="1" ref="U409" ca="1">IFERROR(
IF(NOT(OR($G409="OBX",$G409="OBR")),INDEX(INDIRECT(U$2&amp;"!$A$1:$BJ$100"),MATCH("*"&amp;$G409&amp;"*",INDIRECT(U$2&amp;"!$B$1:$B$100"),0),MATCH($H409,INDIRECT(U$2&amp;"!$1:$1"),0)),
IF(OR($G409="OBX",$G409="OBR"),INDEX(INDIRECT(U$2&amp;"!$A$1:$BJ$100"),MATCH((("*"&amp;$G409&amp;"*")&amp;("*"&amp;$I409&amp;"*")&amp;("*"&amp;$J409&amp;"*")&amp;("*"&amp;$K409&amp;"*")),INDIRECT(U$2&amp;"!$B$1:$B$100")&amp;INDIRECT(U$2&amp;"!$E$1:$E$100")&amp;INDIRECT(U$2&amp;"!$G$1:$G$100")&amp;INDIRECT(U$2&amp;"!$F$1:$F$100"),0),MATCH($H409,INDIRECT(U$2&amp;"!$1:$1"),0)))),
"Not found")</f>
        <v>0</v>
      </c>
      <c r="V409" s="16" t="str">
        <f t="shared" ca="1" si="15"/>
        <v>Match</v>
      </c>
    </row>
    <row r="410" spans="1:22" ht="15" customHeight="1" x14ac:dyDescent="0.25">
      <c r="A410" s="10">
        <v>409</v>
      </c>
      <c r="B410" s="41"/>
      <c r="E410" s="10" t="s">
        <v>1389</v>
      </c>
      <c r="F410" s="10">
        <v>21</v>
      </c>
      <c r="G410" s="10" t="s">
        <v>1389</v>
      </c>
      <c r="H410" s="10">
        <v>21</v>
      </c>
      <c r="L410" s="10" t="s">
        <v>1408</v>
      </c>
      <c r="M410" s="10" t="s">
        <v>1408</v>
      </c>
      <c r="O410" s="10" t="s">
        <v>1296</v>
      </c>
      <c r="R410" s="10" t="s">
        <v>1407</v>
      </c>
      <c r="U410" s="15">
        <f t="array" aca="1" ref="U410" ca="1">IFERROR(
IF(NOT(OR($G410="OBX",$G410="OBR")),INDEX(INDIRECT(U$2&amp;"!$A$1:$BJ$100"),MATCH("*"&amp;$G410&amp;"*",INDIRECT(U$2&amp;"!$B$1:$B$100"),0),MATCH($H410,INDIRECT(U$2&amp;"!$1:$1"),0)),
IF(OR($G410="OBX",$G410="OBR"),INDEX(INDIRECT(U$2&amp;"!$A$1:$BJ$100"),MATCH((("*"&amp;$G410&amp;"*")&amp;("*"&amp;$I410&amp;"*")&amp;("*"&amp;$J410&amp;"*")&amp;("*"&amp;$K410&amp;"*")),INDIRECT(U$2&amp;"!$B$1:$B$100")&amp;INDIRECT(U$2&amp;"!$E$1:$E$100")&amp;INDIRECT(U$2&amp;"!$G$1:$G$100")&amp;INDIRECT(U$2&amp;"!$F$1:$F$100"),0),MATCH($H410,INDIRECT(U$2&amp;"!$1:$1"),0)))),
"Not found")</f>
        <v>0</v>
      </c>
      <c r="V410" s="16" t="str">
        <f t="shared" ca="1" si="15"/>
        <v>Match</v>
      </c>
    </row>
    <row r="411" spans="1:22" ht="15" hidden="1" customHeight="1" x14ac:dyDescent="0.25">
      <c r="A411" s="10">
        <v>410</v>
      </c>
      <c r="B411" s="41" t="s">
        <v>639</v>
      </c>
      <c r="C411" s="12"/>
      <c r="D411" s="12"/>
      <c r="E411" s="12" t="s">
        <v>80</v>
      </c>
      <c r="F411" s="12" t="s">
        <v>80</v>
      </c>
      <c r="G411" s="12"/>
      <c r="H411" s="12"/>
      <c r="I411" s="12"/>
      <c r="J411" s="12"/>
      <c r="K411" s="12"/>
      <c r="L411" s="12"/>
      <c r="M411" s="12" t="s">
        <v>80</v>
      </c>
      <c r="N411" s="12"/>
      <c r="O411" s="12"/>
      <c r="P411" s="12"/>
      <c r="Q411" s="12"/>
      <c r="R411" s="12"/>
      <c r="S411" s="12" t="s">
        <v>80</v>
      </c>
      <c r="T411" s="12" t="s">
        <v>80</v>
      </c>
      <c r="U411" s="12" t="s">
        <v>80</v>
      </c>
      <c r="V411" s="12" t="s">
        <v>80</v>
      </c>
    </row>
    <row r="412" spans="1:22" ht="15" hidden="1" customHeight="1" x14ac:dyDescent="0.25">
      <c r="A412" s="10">
        <v>411</v>
      </c>
      <c r="B412" s="41" t="s">
        <v>639</v>
      </c>
      <c r="E412" s="10" t="s">
        <v>80</v>
      </c>
      <c r="F412" s="10">
        <v>1</v>
      </c>
      <c r="G412" s="10" t="s">
        <v>80</v>
      </c>
      <c r="H412" s="10">
        <v>1</v>
      </c>
      <c r="L412" s="10" t="s">
        <v>1409</v>
      </c>
      <c r="M412" s="10" t="s">
        <v>1409</v>
      </c>
      <c r="N412" s="10" t="s">
        <v>1020</v>
      </c>
      <c r="O412" s="10" t="s">
        <v>328</v>
      </c>
      <c r="P412" s="10" t="s">
        <v>983</v>
      </c>
      <c r="U412" s="15">
        <f t="array" aca="1" ref="U412" ca="1">IFERROR(
IF(NOT(OR($G412="OBX",$G412="OBR")),INDEX(INDIRECT(U$2&amp;"!$A$1:$BJ$100"),MATCH("*"&amp;$G412&amp;"*",INDIRECT(U$2&amp;"!$B$1:$B$100"),0),MATCH($H412,INDIRECT(U$2&amp;"!$1:$1"),0)),
IF(OR($G412="OBX",$G412="OBR"),INDEX(INDIRECT(U$2&amp;"!$A$1:$BJ$100"),MATCH((("*"&amp;$G412&amp;"*")&amp;("*"&amp;$I412&amp;"*")&amp;("*"&amp;$J412&amp;"*")&amp;("*"&amp;$K412&amp;"*")),INDIRECT(U$2&amp;"!$B$1:$B$100")&amp;INDIRECT(U$2&amp;"!$E$1:$E$100")&amp;INDIRECT(U$2&amp;"!$G$1:$G$100")&amp;INDIRECT(U$2&amp;"!$F$1:$F$100"),0),MATCH($H412,INDIRECT(U$2&amp;"!$1:$1"),0)))),
"Not found")</f>
        <v>1</v>
      </c>
      <c r="V412" s="16" t="str">
        <f t="shared" ref="V412:V429" ca="1" si="16">IF(T412=U412,"Match","")</f>
        <v/>
      </c>
    </row>
    <row r="413" spans="1:22" ht="15" hidden="1" customHeight="1" x14ac:dyDescent="0.25">
      <c r="A413" s="10">
        <v>412</v>
      </c>
      <c r="B413" s="41" t="s">
        <v>639</v>
      </c>
      <c r="E413" s="10" t="s">
        <v>80</v>
      </c>
      <c r="F413" s="10">
        <v>2</v>
      </c>
      <c r="G413" s="10" t="s">
        <v>80</v>
      </c>
      <c r="H413" s="10">
        <v>2</v>
      </c>
      <c r="L413" s="10" t="s">
        <v>587</v>
      </c>
      <c r="M413" s="10" t="s">
        <v>587</v>
      </c>
      <c r="N413" s="10" t="s">
        <v>1005</v>
      </c>
      <c r="O413" s="10" t="s">
        <v>1098</v>
      </c>
      <c r="P413" s="10" t="s">
        <v>987</v>
      </c>
      <c r="Q413" s="10" t="s">
        <v>581</v>
      </c>
      <c r="R413" s="10" t="s">
        <v>1410</v>
      </c>
      <c r="S413" s="18"/>
      <c r="T413" s="17" t="str">
        <f t="array" ref="T413">IFERROR(INDEX(Mappings!$L:$L,MATCH(S413&amp;$L413,Mappings!$J:$J&amp;Mappings!$D:$D,0)),"")</f>
        <v/>
      </c>
      <c r="U413" s="15" t="str">
        <f t="array" aca="1" ref="U413" ca="1">IFERROR(
IF(NOT(OR($G413="OBX",$G413="OBR")),INDEX(INDIRECT(U$2&amp;"!$A$1:$BJ$100"),MATCH("*"&amp;$G413&amp;"*",INDIRECT(U$2&amp;"!$B$1:$B$100"),0),MATCH($H413,INDIRECT(U$2&amp;"!$1:$1"),0)),
IF(OR($G413="OBX",$G413="OBR"),INDEX(INDIRECT(U$2&amp;"!$A$1:$BJ$100"),MATCH((("*"&amp;$G413&amp;"*")&amp;("*"&amp;$I413&amp;"*")&amp;("*"&amp;$J413&amp;"*")&amp;("*"&amp;$K413&amp;"*")),INDIRECT(U$2&amp;"!$B$1:$B$100")&amp;INDIRECT(U$2&amp;"!$E$1:$E$100")&amp;INDIRECT(U$2&amp;"!$G$1:$G$100")&amp;INDIRECT(U$2&amp;"!$F$1:$F$100"),0),MATCH($H413,INDIRECT(U$2&amp;"!$1:$1"),0)))),
"Not found")</f>
        <v>CWE</v>
      </c>
      <c r="V413" s="16" t="str">
        <f t="shared" ca="1" si="16"/>
        <v/>
      </c>
    </row>
    <row r="414" spans="1:22" ht="15" hidden="1" customHeight="1" x14ac:dyDescent="0.25">
      <c r="A414" s="10">
        <v>413</v>
      </c>
      <c r="B414" s="41" t="s">
        <v>639</v>
      </c>
      <c r="E414" s="10" t="s">
        <v>80</v>
      </c>
      <c r="F414" s="10">
        <v>3</v>
      </c>
      <c r="G414" s="10" t="s">
        <v>80</v>
      </c>
      <c r="H414" s="10">
        <v>3</v>
      </c>
      <c r="L414" s="10" t="s">
        <v>872</v>
      </c>
      <c r="M414" s="10" t="s">
        <v>872</v>
      </c>
      <c r="N414" s="10" t="s">
        <v>1320</v>
      </c>
      <c r="O414" s="10" t="s">
        <v>328</v>
      </c>
      <c r="P414" s="10" t="s">
        <v>983</v>
      </c>
      <c r="Q414" s="10" t="s">
        <v>873</v>
      </c>
      <c r="R414" s="10" t="s">
        <v>1411</v>
      </c>
      <c r="S414" s="13" t="s">
        <v>1671</v>
      </c>
      <c r="T414" s="14" t="s">
        <v>1671</v>
      </c>
      <c r="U414" s="15" t="str">
        <f t="array" aca="1" ref="U414" ca="1">IFERROR(
IF(NOT(OR($G414="OBX",$G414="OBR")),INDEX(INDIRECT(U$2&amp;"!$A$1:$BJ$100"),MATCH("*"&amp;$G414&amp;"*",INDIRECT(U$2&amp;"!$B$1:$B$100"),0),MATCH($H414,INDIRECT(U$2&amp;"!$1:$1"),0)),
IF(OR($G414="OBX",$G414="OBR"),INDEX(INDIRECT(U$2&amp;"!$A$1:$BJ$100"),MATCH((("*"&amp;$G414&amp;"*")&amp;("*"&amp;$I414&amp;"*")&amp;("*"&amp;$J414&amp;"*")&amp;("*"&amp;$K414&amp;"*")),INDIRECT(U$2&amp;"!$B$1:$B$100")&amp;INDIRECT(U$2&amp;"!$E$1:$E$100")&amp;INDIRECT(U$2&amp;"!$G$1:$G$100")&amp;INDIRECT(U$2&amp;"!$F$1:$F$100"),0),MATCH($H414,INDIRECT(U$2&amp;"!$1:$1"),0)))),
"Not found")</f>
        <v>57721-3^Reason for lab test in Dried blood spot^LN</v>
      </c>
      <c r="V414" s="16" t="str">
        <f t="shared" ca="1" si="16"/>
        <v>Match</v>
      </c>
    </row>
    <row r="415" spans="1:22" ht="15" hidden="1" customHeight="1" x14ac:dyDescent="0.25">
      <c r="A415" s="10">
        <v>414</v>
      </c>
      <c r="B415" s="41" t="s">
        <v>639</v>
      </c>
      <c r="E415" s="10" t="s">
        <v>80</v>
      </c>
      <c r="F415" s="10">
        <v>4</v>
      </c>
      <c r="G415" s="10" t="s">
        <v>80</v>
      </c>
      <c r="H415" s="10">
        <v>4</v>
      </c>
      <c r="L415" s="10" t="s">
        <v>1412</v>
      </c>
      <c r="M415" s="10" t="s">
        <v>1412</v>
      </c>
      <c r="N415" s="10" t="s">
        <v>1413</v>
      </c>
      <c r="O415" s="10" t="s">
        <v>1040</v>
      </c>
      <c r="P415" s="10" t="s">
        <v>987</v>
      </c>
      <c r="R415" s="10" t="s">
        <v>1414</v>
      </c>
      <c r="U415" s="15">
        <f t="array" aca="1" ref="U415" ca="1">IFERROR(
IF(NOT(OR($G415="OBX",$G415="OBR")),INDEX(INDIRECT(U$2&amp;"!$A$1:$BJ$100"),MATCH("*"&amp;$G415&amp;"*",INDIRECT(U$2&amp;"!$B$1:$B$100"),0),MATCH($H415,INDIRECT(U$2&amp;"!$1:$1"),0)),
IF(OR($G415="OBX",$G415="OBR"),INDEX(INDIRECT(U$2&amp;"!$A$1:$BJ$100"),MATCH((("*"&amp;$G415&amp;"*")&amp;("*"&amp;$I415&amp;"*")&amp;("*"&amp;$J415&amp;"*")&amp;("*"&amp;$K415&amp;"*")),INDIRECT(U$2&amp;"!$B$1:$B$100")&amp;INDIRECT(U$2&amp;"!$E$1:$E$100")&amp;INDIRECT(U$2&amp;"!$G$1:$G$100")&amp;INDIRECT(U$2&amp;"!$F$1:$F$100"),0),MATCH($H415,INDIRECT(U$2&amp;"!$1:$1"),0)))),
"Not found")</f>
        <v>0</v>
      </c>
      <c r="V415" s="16" t="str">
        <f t="shared" ca="1" si="16"/>
        <v>Match</v>
      </c>
    </row>
    <row r="416" spans="1:22" ht="15" hidden="1" customHeight="1" x14ac:dyDescent="0.25">
      <c r="A416" s="10">
        <v>415</v>
      </c>
      <c r="B416" s="41" t="s">
        <v>639</v>
      </c>
      <c r="E416" s="10" t="s">
        <v>80</v>
      </c>
      <c r="F416" s="10">
        <v>5</v>
      </c>
      <c r="G416" s="10" t="s">
        <v>80</v>
      </c>
      <c r="H416" s="10">
        <v>5</v>
      </c>
      <c r="L416" s="10" t="s">
        <v>580</v>
      </c>
      <c r="M416" s="10" t="s">
        <v>580</v>
      </c>
      <c r="N416" s="10" t="s">
        <v>986</v>
      </c>
      <c r="O416" s="10" t="s">
        <v>986</v>
      </c>
      <c r="P416" s="10" t="s">
        <v>986</v>
      </c>
      <c r="Q416" s="10" t="s">
        <v>581</v>
      </c>
      <c r="R416" s="10" t="s">
        <v>1415</v>
      </c>
      <c r="T416" s="17"/>
      <c r="U416" s="15" t="str">
        <f t="array" aca="1" ref="U416" ca="1">IFERROR(
IF(NOT(OR($G416="OBX",$G416="OBR")),INDEX(INDIRECT(U$2&amp;"!$A$1:$BJ$100"),MATCH("*"&amp;$G416&amp;"*",INDIRECT(U$2&amp;"!$B$1:$B$100"),0),MATCH($H416,INDIRECT(U$2&amp;"!$1:$1"),0)),
IF(OR($G416="OBX",$G416="OBR"),INDEX(INDIRECT(U$2&amp;"!$A$1:$BJ$100"),MATCH((("*"&amp;$G416&amp;"*")&amp;("*"&amp;$I416&amp;"*")&amp;("*"&amp;$J416&amp;"*")&amp;("*"&amp;$K416&amp;"*")),INDIRECT(U$2&amp;"!$B$1:$B$100")&amp;INDIRECT(U$2&amp;"!$E$1:$E$100")&amp;INDIRECT(U$2&amp;"!$G$1:$G$100")&amp;INDIRECT(U$2&amp;"!$F$1:$F$100"),0),MATCH($H416,INDIRECT(U$2&amp;"!$1:$1"),0)))),
"Not found")</f>
        <v>LA12421-6^Initial screen^LN</v>
      </c>
      <c r="V416" s="16" t="str">
        <f t="shared" ca="1" si="16"/>
        <v/>
      </c>
    </row>
    <row r="417" spans="1:22" ht="15" hidden="1" customHeight="1" x14ac:dyDescent="0.25">
      <c r="A417" s="10">
        <v>416</v>
      </c>
      <c r="B417" s="41" t="s">
        <v>639</v>
      </c>
      <c r="E417" s="10" t="s">
        <v>80</v>
      </c>
      <c r="F417" s="10">
        <v>6</v>
      </c>
      <c r="G417" s="10" t="s">
        <v>80</v>
      </c>
      <c r="H417" s="10">
        <v>6</v>
      </c>
      <c r="L417" s="10" t="s">
        <v>886</v>
      </c>
      <c r="M417" s="10" t="s">
        <v>886</v>
      </c>
      <c r="N417" s="10" t="s">
        <v>1416</v>
      </c>
      <c r="O417" s="10" t="s">
        <v>553</v>
      </c>
      <c r="P417" s="10" t="s">
        <v>987</v>
      </c>
      <c r="Q417" s="10" t="s">
        <v>887</v>
      </c>
      <c r="R417" s="10" t="s">
        <v>1417</v>
      </c>
      <c r="U417" s="15">
        <f t="array" aca="1" ref="U417" ca="1">IFERROR(
IF(NOT(OR($G417="OBX",$G417="OBR")),INDEX(INDIRECT(U$2&amp;"!$A$1:$BJ$100"),MATCH("*"&amp;$G417&amp;"*",INDIRECT(U$2&amp;"!$B$1:$B$100"),0),MATCH($H417,INDIRECT(U$2&amp;"!$1:$1"),0)),
IF(OR($G417="OBX",$G417="OBR"),INDEX(INDIRECT(U$2&amp;"!$A$1:$BJ$100"),MATCH((("*"&amp;$G417&amp;"*")&amp;("*"&amp;$I417&amp;"*")&amp;("*"&amp;$J417&amp;"*")&amp;("*"&amp;$K417&amp;"*")),INDIRECT(U$2&amp;"!$B$1:$B$100")&amp;INDIRECT(U$2&amp;"!$E$1:$E$100")&amp;INDIRECT(U$2&amp;"!$G$1:$G$100")&amp;INDIRECT(U$2&amp;"!$F$1:$F$100"),0),MATCH($H417,INDIRECT(U$2&amp;"!$1:$1"),0)))),
"Not found")</f>
        <v>0</v>
      </c>
      <c r="V417" s="16" t="str">
        <f t="shared" ca="1" si="16"/>
        <v>Match</v>
      </c>
    </row>
    <row r="418" spans="1:22" ht="15" hidden="1" customHeight="1" x14ac:dyDescent="0.25">
      <c r="A418" s="10">
        <v>417</v>
      </c>
      <c r="B418" s="41" t="s">
        <v>639</v>
      </c>
      <c r="E418" s="10" t="s">
        <v>80</v>
      </c>
      <c r="F418" s="10">
        <v>7</v>
      </c>
      <c r="G418" s="10" t="s">
        <v>80</v>
      </c>
      <c r="H418" s="10">
        <v>7</v>
      </c>
      <c r="L418" s="10" t="s">
        <v>1418</v>
      </c>
      <c r="M418" s="10" t="s">
        <v>1418</v>
      </c>
      <c r="O418" s="10" t="s">
        <v>331</v>
      </c>
      <c r="U418" s="15">
        <f t="array" aca="1" ref="U418" ca="1">IFERROR(
IF(NOT(OR($G418="OBX",$G418="OBR")),INDEX(INDIRECT(U$2&amp;"!$A$1:$BJ$100"),MATCH("*"&amp;$G418&amp;"*",INDIRECT(U$2&amp;"!$B$1:$B$100"),0),MATCH($H418,INDIRECT(U$2&amp;"!$1:$1"),0)),
IF(OR($G418="OBX",$G418="OBR"),INDEX(INDIRECT(U$2&amp;"!$A$1:$BJ$100"),MATCH((("*"&amp;$G418&amp;"*")&amp;("*"&amp;$I418&amp;"*")&amp;("*"&amp;$J418&amp;"*")&amp;("*"&amp;$K418&amp;"*")),INDIRECT(U$2&amp;"!$B$1:$B$100")&amp;INDIRECT(U$2&amp;"!$E$1:$E$100")&amp;INDIRECT(U$2&amp;"!$G$1:$G$100")&amp;INDIRECT(U$2&amp;"!$F$1:$F$100"),0),MATCH($H418,INDIRECT(U$2&amp;"!$1:$1"),0)))),
"Not found")</f>
        <v>0</v>
      </c>
      <c r="V418" s="16" t="str">
        <f t="shared" ca="1" si="16"/>
        <v>Match</v>
      </c>
    </row>
    <row r="419" spans="1:22" ht="15" hidden="1" customHeight="1" x14ac:dyDescent="0.25">
      <c r="A419" s="10">
        <v>418</v>
      </c>
      <c r="B419" s="41" t="s">
        <v>639</v>
      </c>
      <c r="E419" s="10" t="s">
        <v>80</v>
      </c>
      <c r="F419" s="10">
        <v>8</v>
      </c>
      <c r="G419" s="10" t="s">
        <v>80</v>
      </c>
      <c r="H419" s="10">
        <v>8</v>
      </c>
      <c r="L419" s="10" t="s">
        <v>1419</v>
      </c>
      <c r="M419" s="10" t="s">
        <v>1419</v>
      </c>
      <c r="O419" s="10" t="s">
        <v>331</v>
      </c>
      <c r="U419" s="15">
        <f t="array" aca="1" ref="U419" ca="1">IFERROR(
IF(NOT(OR($G419="OBX",$G419="OBR")),INDEX(INDIRECT(U$2&amp;"!$A$1:$BJ$100"),MATCH("*"&amp;$G419&amp;"*",INDIRECT(U$2&amp;"!$B$1:$B$100"),0),MATCH($H419,INDIRECT(U$2&amp;"!$1:$1"),0)),
IF(OR($G419="OBX",$G419="OBR"),INDEX(INDIRECT(U$2&amp;"!$A$1:$BJ$100"),MATCH((("*"&amp;$G419&amp;"*")&amp;("*"&amp;$I419&amp;"*")&amp;("*"&amp;$J419&amp;"*")&amp;("*"&amp;$K419&amp;"*")),INDIRECT(U$2&amp;"!$B$1:$B$100")&amp;INDIRECT(U$2&amp;"!$E$1:$E$100")&amp;INDIRECT(U$2&amp;"!$G$1:$G$100")&amp;INDIRECT(U$2&amp;"!$F$1:$F$100"),0),MATCH($H419,INDIRECT(U$2&amp;"!$1:$1"),0)))),
"Not found")</f>
        <v>0</v>
      </c>
      <c r="V419" s="16" t="str">
        <f t="shared" ca="1" si="16"/>
        <v>Match</v>
      </c>
    </row>
    <row r="420" spans="1:22" ht="15" hidden="1" customHeight="1" x14ac:dyDescent="0.25">
      <c r="A420" s="10">
        <v>419</v>
      </c>
      <c r="B420" s="41" t="s">
        <v>639</v>
      </c>
      <c r="E420" s="10" t="s">
        <v>80</v>
      </c>
      <c r="F420" s="10">
        <v>9</v>
      </c>
      <c r="G420" s="10" t="s">
        <v>80</v>
      </c>
      <c r="H420" s="10">
        <v>9</v>
      </c>
      <c r="L420" s="10" t="s">
        <v>1420</v>
      </c>
      <c r="M420" s="10" t="s">
        <v>1420</v>
      </c>
      <c r="O420" s="10" t="s">
        <v>986</v>
      </c>
      <c r="R420" s="10" t="s">
        <v>1003</v>
      </c>
      <c r="U420" s="15">
        <f t="array" aca="1" ref="U420" ca="1">IFERROR(
IF(NOT(OR($G420="OBX",$G420="OBR")),INDEX(INDIRECT(U$2&amp;"!$A$1:$BJ$100"),MATCH("*"&amp;$G420&amp;"*",INDIRECT(U$2&amp;"!$B$1:$B$100"),0),MATCH($H420,INDIRECT(U$2&amp;"!$1:$1"),0)),
IF(OR($G420="OBX",$G420="OBR"),INDEX(INDIRECT(U$2&amp;"!$A$1:$BJ$100"),MATCH((("*"&amp;$G420&amp;"*")&amp;("*"&amp;$I420&amp;"*")&amp;("*"&amp;$J420&amp;"*")&amp;("*"&amp;$K420&amp;"*")),INDIRECT(U$2&amp;"!$B$1:$B$100")&amp;INDIRECT(U$2&amp;"!$E$1:$E$100")&amp;INDIRECT(U$2&amp;"!$G$1:$G$100")&amp;INDIRECT(U$2&amp;"!$F$1:$F$100"),0),MATCH($H420,INDIRECT(U$2&amp;"!$1:$1"),0)))),
"Not found")</f>
        <v>0</v>
      </c>
      <c r="V420" s="16" t="str">
        <f t="shared" ca="1" si="16"/>
        <v>Match</v>
      </c>
    </row>
    <row r="421" spans="1:22" ht="15" hidden="1" customHeight="1" x14ac:dyDescent="0.25">
      <c r="A421" s="10">
        <v>420</v>
      </c>
      <c r="B421" s="41" t="s">
        <v>639</v>
      </c>
      <c r="E421" s="10" t="s">
        <v>80</v>
      </c>
      <c r="F421" s="10">
        <v>10</v>
      </c>
      <c r="G421" s="10" t="s">
        <v>80</v>
      </c>
      <c r="H421" s="10">
        <v>10</v>
      </c>
      <c r="L421" s="10" t="s">
        <v>1421</v>
      </c>
      <c r="M421" s="10" t="s">
        <v>1421</v>
      </c>
      <c r="O421" s="10" t="s">
        <v>986</v>
      </c>
      <c r="R421" s="10" t="s">
        <v>1003</v>
      </c>
      <c r="U421" s="15">
        <f t="array" aca="1" ref="U421" ca="1">IFERROR(
IF(NOT(OR($G421="OBX",$G421="OBR")),INDEX(INDIRECT(U$2&amp;"!$A$1:$BJ$100"),MATCH("*"&amp;$G421&amp;"*",INDIRECT(U$2&amp;"!$B$1:$B$100"),0),MATCH($H421,INDIRECT(U$2&amp;"!$1:$1"),0)),
IF(OR($G421="OBX",$G421="OBR"),INDEX(INDIRECT(U$2&amp;"!$A$1:$BJ$100"),MATCH((("*"&amp;$G421&amp;"*")&amp;("*"&amp;$I421&amp;"*")&amp;("*"&amp;$J421&amp;"*")&amp;("*"&amp;$K421&amp;"*")),INDIRECT(U$2&amp;"!$B$1:$B$100")&amp;INDIRECT(U$2&amp;"!$E$1:$E$100")&amp;INDIRECT(U$2&amp;"!$G$1:$G$100")&amp;INDIRECT(U$2&amp;"!$F$1:$F$100"),0),MATCH($H421,INDIRECT(U$2&amp;"!$1:$1"),0)))),
"Not found")</f>
        <v>0</v>
      </c>
      <c r="V421" s="16" t="str">
        <f t="shared" ca="1" si="16"/>
        <v>Match</v>
      </c>
    </row>
    <row r="422" spans="1:22" ht="15" hidden="1" customHeight="1" x14ac:dyDescent="0.25">
      <c r="A422" s="10">
        <v>421</v>
      </c>
      <c r="B422" s="41" t="s">
        <v>639</v>
      </c>
      <c r="E422" s="10" t="s">
        <v>80</v>
      </c>
      <c r="F422" s="10">
        <v>11</v>
      </c>
      <c r="G422" s="10" t="s">
        <v>80</v>
      </c>
      <c r="H422" s="10">
        <v>11</v>
      </c>
      <c r="L422" s="10" t="s">
        <v>502</v>
      </c>
      <c r="M422" s="10" t="s">
        <v>502</v>
      </c>
      <c r="N422" s="10" t="s">
        <v>1005</v>
      </c>
      <c r="O422" s="10" t="s">
        <v>328</v>
      </c>
      <c r="P422" s="10" t="s">
        <v>983</v>
      </c>
      <c r="Q422" s="10" t="s">
        <v>503</v>
      </c>
      <c r="S422" s="18"/>
      <c r="T422" s="17" t="str">
        <f t="array" ref="T422">IFERROR(INDEX(Mappings!$L:$L,MATCH(S422&amp;$L422,Mappings!$J:$J&amp;Mappings!$D:$D,0)),"")</f>
        <v/>
      </c>
      <c r="U422" s="15" t="str">
        <f t="array" aca="1" ref="U422" ca="1">IFERROR(
IF(NOT(OR($G422="OBX",$G422="OBR")),INDEX(INDIRECT(U$2&amp;"!$A$1:$BJ$100"),MATCH("*"&amp;$G422&amp;"*",INDIRECT(U$2&amp;"!$B$1:$B$100"),0),MATCH($H422,INDIRECT(U$2&amp;"!$1:$1"),0)),
IF(OR($G422="OBX",$G422="OBR"),INDEX(INDIRECT(U$2&amp;"!$A$1:$BJ$100"),MATCH((("*"&amp;$G422&amp;"*")&amp;("*"&amp;$I422&amp;"*")&amp;("*"&amp;$J422&amp;"*")&amp;("*"&amp;$K422&amp;"*")),INDIRECT(U$2&amp;"!$B$1:$B$100")&amp;INDIRECT(U$2&amp;"!$E$1:$E$100")&amp;INDIRECT(U$2&amp;"!$G$1:$G$100")&amp;INDIRECT(U$2&amp;"!$F$1:$F$100"),0),MATCH($H422,INDIRECT(U$2&amp;"!$1:$1"),0)))),
"Not found")</f>
        <v>O</v>
      </c>
      <c r="V422" s="16" t="str">
        <f t="shared" ca="1" si="16"/>
        <v/>
      </c>
    </row>
    <row r="423" spans="1:22" ht="15" hidden="1" customHeight="1" x14ac:dyDescent="0.25">
      <c r="A423" s="10">
        <v>422</v>
      </c>
      <c r="B423" s="41" t="s">
        <v>639</v>
      </c>
      <c r="E423" s="10" t="s">
        <v>80</v>
      </c>
      <c r="F423" s="10">
        <v>12</v>
      </c>
      <c r="G423" s="10" t="s">
        <v>80</v>
      </c>
      <c r="H423" s="10">
        <v>12</v>
      </c>
      <c r="L423" s="10" t="s">
        <v>1422</v>
      </c>
      <c r="M423" s="10" t="s">
        <v>1422</v>
      </c>
      <c r="O423" s="10" t="s">
        <v>986</v>
      </c>
      <c r="R423" s="10" t="s">
        <v>1003</v>
      </c>
      <c r="U423" s="15">
        <f t="array" aca="1" ref="U423" ca="1">IFERROR(
IF(NOT(OR($G423="OBX",$G423="OBR")),INDEX(INDIRECT(U$2&amp;"!$A$1:$BJ$100"),MATCH("*"&amp;$G423&amp;"*",INDIRECT(U$2&amp;"!$B$1:$B$100"),0),MATCH($H423,INDIRECT(U$2&amp;"!$1:$1"),0)),
IF(OR($G423="OBX",$G423="OBR"),INDEX(INDIRECT(U$2&amp;"!$A$1:$BJ$100"),MATCH((("*"&amp;$G423&amp;"*")&amp;("*"&amp;$I423&amp;"*")&amp;("*"&amp;$J423&amp;"*")&amp;("*"&amp;$K423&amp;"*")),INDIRECT(U$2&amp;"!$B$1:$B$100")&amp;INDIRECT(U$2&amp;"!$E$1:$E$100")&amp;INDIRECT(U$2&amp;"!$G$1:$G$100")&amp;INDIRECT(U$2&amp;"!$F$1:$F$100"),0),MATCH($H423,INDIRECT(U$2&amp;"!$1:$1"),0)))),
"Not found")</f>
        <v>0</v>
      </c>
      <c r="V423" s="16" t="str">
        <f t="shared" ca="1" si="16"/>
        <v>Match</v>
      </c>
    </row>
    <row r="424" spans="1:22" ht="15" hidden="1" customHeight="1" x14ac:dyDescent="0.25">
      <c r="A424" s="10">
        <v>423</v>
      </c>
      <c r="B424" s="41" t="s">
        <v>639</v>
      </c>
      <c r="E424" s="10" t="s">
        <v>80</v>
      </c>
      <c r="F424" s="10">
        <v>13</v>
      </c>
      <c r="G424" s="10" t="s">
        <v>80</v>
      </c>
      <c r="H424" s="10">
        <v>13</v>
      </c>
      <c r="L424" s="10" t="s">
        <v>1423</v>
      </c>
      <c r="M424" s="10" t="s">
        <v>1423</v>
      </c>
      <c r="O424" s="10" t="s">
        <v>986</v>
      </c>
      <c r="R424" s="10" t="s">
        <v>1003</v>
      </c>
      <c r="U424" s="15">
        <f t="array" aca="1" ref="U424" ca="1">IFERROR(
IF(NOT(OR($G424="OBX",$G424="OBR")),INDEX(INDIRECT(U$2&amp;"!$A$1:$BJ$100"),MATCH("*"&amp;$G424&amp;"*",INDIRECT(U$2&amp;"!$B$1:$B$100"),0),MATCH($H424,INDIRECT(U$2&amp;"!$1:$1"),0)),
IF(OR($G424="OBX",$G424="OBR"),INDEX(INDIRECT(U$2&amp;"!$A$1:$BJ$100"),MATCH((("*"&amp;$G424&amp;"*")&amp;("*"&amp;$I424&amp;"*")&amp;("*"&amp;$J424&amp;"*")&amp;("*"&amp;$K424&amp;"*")),INDIRECT(U$2&amp;"!$B$1:$B$100")&amp;INDIRECT(U$2&amp;"!$E$1:$E$100")&amp;INDIRECT(U$2&amp;"!$G$1:$G$100")&amp;INDIRECT(U$2&amp;"!$F$1:$F$100"),0),MATCH($H424,INDIRECT(U$2&amp;"!$1:$1"),0)))),
"Not found")</f>
        <v>0</v>
      </c>
      <c r="V424" s="16" t="str">
        <f t="shared" ca="1" si="16"/>
        <v>Match</v>
      </c>
    </row>
    <row r="425" spans="1:22" ht="15" hidden="1" customHeight="1" x14ac:dyDescent="0.25">
      <c r="A425" s="10">
        <v>424</v>
      </c>
      <c r="B425" s="41" t="s">
        <v>639</v>
      </c>
      <c r="E425" s="10" t="s">
        <v>80</v>
      </c>
      <c r="F425" s="10">
        <v>14</v>
      </c>
      <c r="G425" s="10" t="s">
        <v>80</v>
      </c>
      <c r="H425" s="10">
        <v>14</v>
      </c>
      <c r="L425" s="10" t="s">
        <v>1424</v>
      </c>
      <c r="M425" s="10" t="s">
        <v>1424</v>
      </c>
      <c r="N425" s="10" t="s">
        <v>986</v>
      </c>
      <c r="O425" s="10" t="s">
        <v>1094</v>
      </c>
      <c r="P425" s="10" t="s">
        <v>987</v>
      </c>
      <c r="R425" s="10" t="s">
        <v>1425</v>
      </c>
      <c r="U425" s="15" t="str">
        <f t="array" aca="1" ref="U425" ca="1">IFERROR(
IF(NOT(OR($G425="OBX",$G425="OBR")),INDEX(INDIRECT(U$2&amp;"!$A$1:$BJ$100"),MATCH("*"&amp;$G425&amp;"*",INDIRECT(U$2&amp;"!$B$1:$B$100"),0),MATCH($H425,INDIRECT(U$2&amp;"!$1:$1"),0)),
IF(OR($G425="OBX",$G425="OBR"),INDEX(INDIRECT(U$2&amp;"!$A$1:$BJ$100"),MATCH((("*"&amp;$G425&amp;"*")&amp;("*"&amp;$I425&amp;"*")&amp;("*"&amp;$J425&amp;"*")&amp;("*"&amp;$K425&amp;"*")),INDIRECT(U$2&amp;"!$B$1:$B$100")&amp;INDIRECT(U$2&amp;"!$E$1:$E$100")&amp;INDIRECT(U$2&amp;"!$G$1:$G$100")&amp;INDIRECT(U$2&amp;"!$F$1:$F$100"),0),MATCH($H425,INDIRECT(U$2&amp;"!$1:$1"),0)))),
"Not found")</f>
        <v>201702221854-0500</v>
      </c>
      <c r="V425" s="16" t="str">
        <f t="shared" ca="1" si="16"/>
        <v/>
      </c>
    </row>
    <row r="426" spans="1:22" ht="15" hidden="1" customHeight="1" x14ac:dyDescent="0.25">
      <c r="A426" s="10">
        <v>425</v>
      </c>
      <c r="B426" s="41" t="s">
        <v>639</v>
      </c>
      <c r="E426" s="10" t="s">
        <v>80</v>
      </c>
      <c r="F426" s="10">
        <v>15</v>
      </c>
      <c r="G426" s="10" t="s">
        <v>80</v>
      </c>
      <c r="H426" s="10">
        <v>15</v>
      </c>
      <c r="L426" s="10" t="s">
        <v>1426</v>
      </c>
      <c r="M426" s="10" t="s">
        <v>1426</v>
      </c>
      <c r="O426" s="10" t="s">
        <v>986</v>
      </c>
      <c r="R426" s="10" t="s">
        <v>1003</v>
      </c>
      <c r="U426" s="15">
        <f t="array" aca="1" ref="U426" ca="1">IFERROR(
IF(NOT(OR($G426="OBX",$G426="OBR")),INDEX(INDIRECT(U$2&amp;"!$A$1:$BJ$100"),MATCH("*"&amp;$G426&amp;"*",INDIRECT(U$2&amp;"!$B$1:$B$100"),0),MATCH($H426,INDIRECT(U$2&amp;"!$1:$1"),0)),
IF(OR($G426="OBX",$G426="OBR"),INDEX(INDIRECT(U$2&amp;"!$A$1:$BJ$100"),MATCH((("*"&amp;$G426&amp;"*")&amp;("*"&amp;$I426&amp;"*")&amp;("*"&amp;$J426&amp;"*")&amp;("*"&amp;$K426&amp;"*")),INDIRECT(U$2&amp;"!$B$1:$B$100")&amp;INDIRECT(U$2&amp;"!$E$1:$E$100")&amp;INDIRECT(U$2&amp;"!$G$1:$G$100")&amp;INDIRECT(U$2&amp;"!$F$1:$F$100"),0),MATCH($H426,INDIRECT(U$2&amp;"!$1:$1"),0)))),
"Not found")</f>
        <v>0</v>
      </c>
      <c r="V426" s="16" t="str">
        <f t="shared" ca="1" si="16"/>
        <v>Match</v>
      </c>
    </row>
    <row r="427" spans="1:22" ht="15" hidden="1" customHeight="1" x14ac:dyDescent="0.25">
      <c r="A427" s="10">
        <v>426</v>
      </c>
      <c r="B427" s="41" t="s">
        <v>639</v>
      </c>
      <c r="E427" s="10" t="s">
        <v>80</v>
      </c>
      <c r="F427" s="10">
        <v>16</v>
      </c>
      <c r="G427" s="10" t="s">
        <v>80</v>
      </c>
      <c r="H427" s="10">
        <v>16</v>
      </c>
      <c r="L427" s="10" t="s">
        <v>818</v>
      </c>
      <c r="M427" s="10" t="s">
        <v>818</v>
      </c>
      <c r="O427" s="10" t="s">
        <v>986</v>
      </c>
      <c r="R427" s="10" t="s">
        <v>1003</v>
      </c>
      <c r="U427" s="15">
        <f t="array" aca="1" ref="U427" ca="1">IFERROR(
IF(NOT(OR($G427="OBX",$G427="OBR")),INDEX(INDIRECT(U$2&amp;"!$A$1:$BJ$100"),MATCH("*"&amp;$G427&amp;"*",INDIRECT(U$2&amp;"!$B$1:$B$100"),0),MATCH($H427,INDIRECT(U$2&amp;"!$1:$1"),0)),
IF(OR($G427="OBX",$G427="OBR"),INDEX(INDIRECT(U$2&amp;"!$A$1:$BJ$100"),MATCH((("*"&amp;$G427&amp;"*")&amp;("*"&amp;$I427&amp;"*")&amp;("*"&amp;$J427&amp;"*")&amp;("*"&amp;$K427&amp;"*")),INDIRECT(U$2&amp;"!$B$1:$B$100")&amp;INDIRECT(U$2&amp;"!$E$1:$E$100")&amp;INDIRECT(U$2&amp;"!$G$1:$G$100")&amp;INDIRECT(U$2&amp;"!$F$1:$F$100"),0),MATCH($H427,INDIRECT(U$2&amp;"!$1:$1"),0)))),
"Not found")</f>
        <v>0</v>
      </c>
      <c r="V427" s="16" t="str">
        <f t="shared" ca="1" si="16"/>
        <v>Match</v>
      </c>
    </row>
    <row r="428" spans="1:22" ht="15" hidden="1" customHeight="1" x14ac:dyDescent="0.25">
      <c r="A428" s="10">
        <v>427</v>
      </c>
      <c r="B428" s="41" t="s">
        <v>639</v>
      </c>
      <c r="E428" s="10" t="s">
        <v>80</v>
      </c>
      <c r="F428" s="10">
        <v>17</v>
      </c>
      <c r="G428" s="10" t="s">
        <v>80</v>
      </c>
      <c r="H428" s="10">
        <v>17</v>
      </c>
      <c r="L428" s="10" t="s">
        <v>1427</v>
      </c>
      <c r="M428" s="10" t="s">
        <v>1427</v>
      </c>
      <c r="O428" s="10" t="s">
        <v>986</v>
      </c>
      <c r="R428" s="10" t="s">
        <v>1003</v>
      </c>
      <c r="U428" s="15">
        <f t="array" aca="1" ref="U428" ca="1">IFERROR(
IF(NOT(OR($G428="OBX",$G428="OBR")),INDEX(INDIRECT(U$2&amp;"!$A$1:$BJ$100"),MATCH("*"&amp;$G428&amp;"*",INDIRECT(U$2&amp;"!$B$1:$B$100"),0),MATCH($H428,INDIRECT(U$2&amp;"!$1:$1"),0)),
IF(OR($G428="OBX",$G428="OBR"),INDEX(INDIRECT(U$2&amp;"!$A$1:$BJ$100"),MATCH((("*"&amp;$G428&amp;"*")&amp;("*"&amp;$I428&amp;"*")&amp;("*"&amp;$J428&amp;"*")&amp;("*"&amp;$K428&amp;"*")),INDIRECT(U$2&amp;"!$B$1:$B$100")&amp;INDIRECT(U$2&amp;"!$E$1:$E$100")&amp;INDIRECT(U$2&amp;"!$G$1:$G$100")&amp;INDIRECT(U$2&amp;"!$F$1:$F$100"),0),MATCH($H428,INDIRECT(U$2&amp;"!$1:$1"),0)))),
"Not found")</f>
        <v>0</v>
      </c>
      <c r="V428" s="16" t="str">
        <f t="shared" ca="1" si="16"/>
        <v>Match</v>
      </c>
    </row>
    <row r="429" spans="1:22" ht="15" hidden="1" customHeight="1" x14ac:dyDescent="0.25">
      <c r="A429" s="10">
        <v>428</v>
      </c>
      <c r="B429" s="41" t="s">
        <v>639</v>
      </c>
      <c r="E429" s="10" t="s">
        <v>80</v>
      </c>
      <c r="F429" s="10">
        <v>18</v>
      </c>
      <c r="G429" s="10" t="s">
        <v>80</v>
      </c>
      <c r="H429" s="10">
        <v>18</v>
      </c>
      <c r="L429" s="10" t="s">
        <v>1428</v>
      </c>
      <c r="M429" s="10" t="s">
        <v>1428</v>
      </c>
      <c r="O429" s="10" t="s">
        <v>986</v>
      </c>
      <c r="R429" s="10" t="s">
        <v>1003</v>
      </c>
      <c r="U429" s="15">
        <f t="array" aca="1" ref="U429" ca="1">IFERROR(
IF(NOT(OR($G429="OBX",$G429="OBR")),INDEX(INDIRECT(U$2&amp;"!$A$1:$BJ$100"),MATCH("*"&amp;$G429&amp;"*",INDIRECT(U$2&amp;"!$B$1:$B$100"),0),MATCH($H429,INDIRECT(U$2&amp;"!$1:$1"),0)),
IF(OR($G429="OBX",$G429="OBR"),INDEX(INDIRECT(U$2&amp;"!$A$1:$BJ$100"),MATCH((("*"&amp;$G429&amp;"*")&amp;("*"&amp;$I429&amp;"*")&amp;("*"&amp;$J429&amp;"*")&amp;("*"&amp;$K429&amp;"*")),INDIRECT(U$2&amp;"!$B$1:$B$100")&amp;INDIRECT(U$2&amp;"!$E$1:$E$100")&amp;INDIRECT(U$2&amp;"!$G$1:$G$100")&amp;INDIRECT(U$2&amp;"!$F$1:$F$100"),0),MATCH($H429,INDIRECT(U$2&amp;"!$1:$1"),0)))),
"Not found")</f>
        <v>0</v>
      </c>
      <c r="V429" s="16" t="str">
        <f t="shared" ca="1" si="16"/>
        <v>Match</v>
      </c>
    </row>
    <row r="430" spans="1:22" ht="15" hidden="1" customHeight="1" x14ac:dyDescent="0.25">
      <c r="A430" s="10">
        <v>429</v>
      </c>
      <c r="B430" s="41" t="s">
        <v>639</v>
      </c>
      <c r="E430" s="10" t="s">
        <v>80</v>
      </c>
      <c r="F430" s="10">
        <v>19</v>
      </c>
      <c r="G430" s="10" t="s">
        <v>80</v>
      </c>
      <c r="H430" s="10">
        <v>19</v>
      </c>
      <c r="L430" s="10" t="s">
        <v>1429</v>
      </c>
      <c r="M430" s="10" t="s">
        <v>1429</v>
      </c>
      <c r="O430" s="10" t="s">
        <v>986</v>
      </c>
      <c r="R430" s="10" t="s">
        <v>1003</v>
      </c>
      <c r="S430" s="14"/>
      <c r="T430" s="14">
        <f>S430</f>
        <v>0</v>
      </c>
      <c r="U430" s="15">
        <f t="array" aca="1" ref="U430" ca="1">IFERROR(
IF(NOT(OR($G430="OBX",$G430="OBR")),INDEX(INDIRECT(U$2&amp;"!$A$1:$BJ$100"),MATCH("*"&amp;$G430&amp;"*",INDIRECT(U$2&amp;"!$B$1:$B$100"),0),MATCH($H430,INDIRECT(U$2&amp;"!$1:$1"),0)),
IF(OR($G430="OBX",$G430="OBR"),INDEX(INDIRECT(U$2&amp;"!$A$1:$BJ$100"),MATCH((("*"&amp;$G430&amp;"*")&amp;("*"&amp;$I430&amp;"*")&amp;("*"&amp;$J430&amp;"*")&amp;("*"&amp;$K430&amp;"*")),INDIRECT(U$2&amp;"!$B$1:$B$100")&amp;INDIRECT(U$2&amp;"!$E$1:$E$100")&amp;INDIRECT(U$2&amp;"!$G$1:$G$100")&amp;INDIRECT(U$2&amp;"!$F$1:$F$100"),0),MATCH($H430,INDIRECT(U$2&amp;"!$1:$1"),0)))),
"Not found")</f>
        <v>0</v>
      </c>
      <c r="V430" s="16" t="str">
        <f ca="1">IF(S430=U430,"Match","")</f>
        <v>Match</v>
      </c>
    </row>
    <row r="431" spans="1:22" ht="15" hidden="1" customHeight="1" x14ac:dyDescent="0.25">
      <c r="A431" s="10">
        <v>430</v>
      </c>
      <c r="B431" s="41" t="s">
        <v>639</v>
      </c>
      <c r="E431" s="10" t="s">
        <v>80</v>
      </c>
      <c r="F431" s="10">
        <v>20</v>
      </c>
      <c r="G431" s="10" t="s">
        <v>80</v>
      </c>
      <c r="H431" s="10">
        <v>20</v>
      </c>
      <c r="L431" s="10" t="s">
        <v>1430</v>
      </c>
      <c r="M431" s="10" t="s">
        <v>1430</v>
      </c>
      <c r="O431" s="10" t="s">
        <v>1015</v>
      </c>
      <c r="R431" s="10" t="s">
        <v>1016</v>
      </c>
      <c r="U431" s="15">
        <f t="array" aca="1" ref="U431" ca="1">IFERROR(
IF(NOT(OR($G431="OBX",$G431="OBR")),INDEX(INDIRECT(U$2&amp;"!$A$1:$BJ$100"),MATCH("*"&amp;$G431&amp;"*",INDIRECT(U$2&amp;"!$B$1:$B$100"),0),MATCH($H431,INDIRECT(U$2&amp;"!$1:$1"),0)),
IF(OR($G431="OBX",$G431="OBR"),INDEX(INDIRECT(U$2&amp;"!$A$1:$BJ$100"),MATCH((("*"&amp;$G431&amp;"*")&amp;("*"&amp;$I431&amp;"*")&amp;("*"&amp;$J431&amp;"*")&amp;("*"&amp;$K431&amp;"*")),INDIRECT(U$2&amp;"!$B$1:$B$100")&amp;INDIRECT(U$2&amp;"!$E$1:$E$100")&amp;INDIRECT(U$2&amp;"!$G$1:$G$100")&amp;INDIRECT(U$2&amp;"!$F$1:$F$100"),0),MATCH($H431,INDIRECT(U$2&amp;"!$1:$1"),0)))),
"Not found")</f>
        <v>0</v>
      </c>
      <c r="V431" s="16" t="str">
        <f t="shared" ref="V431:V441" ca="1" si="17">IF(T431=U431,"Match","")</f>
        <v>Match</v>
      </c>
    </row>
    <row r="432" spans="1:22" ht="15" hidden="1" customHeight="1" x14ac:dyDescent="0.25">
      <c r="A432" s="10">
        <v>431</v>
      </c>
      <c r="B432" s="41" t="s">
        <v>639</v>
      </c>
      <c r="E432" s="10" t="s">
        <v>80</v>
      </c>
      <c r="F432" s="10">
        <v>21</v>
      </c>
      <c r="G432" s="10" t="s">
        <v>80</v>
      </c>
      <c r="H432" s="10">
        <v>21</v>
      </c>
      <c r="L432" s="10" t="s">
        <v>1430</v>
      </c>
      <c r="M432" s="10" t="s">
        <v>1430</v>
      </c>
      <c r="O432" s="10" t="s">
        <v>1015</v>
      </c>
      <c r="R432" s="10" t="s">
        <v>1016</v>
      </c>
      <c r="U432" s="15">
        <f t="array" aca="1" ref="U432" ca="1">IFERROR(
IF(NOT(OR($G432="OBX",$G432="OBR")),INDEX(INDIRECT(U$2&amp;"!$A$1:$BJ$100"),MATCH("*"&amp;$G432&amp;"*",INDIRECT(U$2&amp;"!$B$1:$B$100"),0),MATCH($H432,INDIRECT(U$2&amp;"!$1:$1"),0)),
IF(OR($G432="OBX",$G432="OBR"),INDEX(INDIRECT(U$2&amp;"!$A$1:$BJ$100"),MATCH((("*"&amp;$G432&amp;"*")&amp;("*"&amp;$I432&amp;"*")&amp;("*"&amp;$J432&amp;"*")&amp;("*"&amp;$K432&amp;"*")),INDIRECT(U$2&amp;"!$B$1:$B$100")&amp;INDIRECT(U$2&amp;"!$E$1:$E$100")&amp;INDIRECT(U$2&amp;"!$G$1:$G$100")&amp;INDIRECT(U$2&amp;"!$F$1:$F$100"),0),MATCH($H432,INDIRECT(U$2&amp;"!$1:$1"),0)))),
"Not found")</f>
        <v>0</v>
      </c>
      <c r="V432" s="16" t="str">
        <f t="shared" ca="1" si="17"/>
        <v>Match</v>
      </c>
    </row>
    <row r="433" spans="1:22" ht="15" hidden="1" customHeight="1" x14ac:dyDescent="0.25">
      <c r="A433" s="10">
        <v>432</v>
      </c>
      <c r="B433" s="41" t="s">
        <v>639</v>
      </c>
      <c r="E433" s="10" t="s">
        <v>80</v>
      </c>
      <c r="F433" s="10">
        <v>22</v>
      </c>
      <c r="G433" s="10" t="s">
        <v>80</v>
      </c>
      <c r="H433" s="10">
        <v>22</v>
      </c>
      <c r="L433" s="10" t="s">
        <v>1430</v>
      </c>
      <c r="M433" s="10" t="s">
        <v>1430</v>
      </c>
      <c r="O433" s="10" t="s">
        <v>1015</v>
      </c>
      <c r="R433" s="10" t="s">
        <v>1016</v>
      </c>
      <c r="U433" s="15">
        <f t="array" aca="1" ref="U433" ca="1">IFERROR(
IF(NOT(OR($G433="OBX",$G433="OBR")),INDEX(INDIRECT(U$2&amp;"!$A$1:$BJ$100"),MATCH("*"&amp;$G433&amp;"*",INDIRECT(U$2&amp;"!$B$1:$B$100"),0),MATCH($H433,INDIRECT(U$2&amp;"!$1:$1"),0)),
IF(OR($G433="OBX",$G433="OBR"),INDEX(INDIRECT(U$2&amp;"!$A$1:$BJ$100"),MATCH((("*"&amp;$G433&amp;"*")&amp;("*"&amp;$I433&amp;"*")&amp;("*"&amp;$J433&amp;"*")&amp;("*"&amp;$K433&amp;"*")),INDIRECT(U$2&amp;"!$B$1:$B$100")&amp;INDIRECT(U$2&amp;"!$E$1:$E$100")&amp;INDIRECT(U$2&amp;"!$G$1:$G$100")&amp;INDIRECT(U$2&amp;"!$F$1:$F$100"),0),MATCH($H433,INDIRECT(U$2&amp;"!$1:$1"),0)))),
"Not found")</f>
        <v>0</v>
      </c>
      <c r="V433" s="16" t="str">
        <f t="shared" ca="1" si="17"/>
        <v>Match</v>
      </c>
    </row>
    <row r="434" spans="1:22" ht="15" hidden="1" customHeight="1" x14ac:dyDescent="0.25">
      <c r="A434" s="10">
        <v>433</v>
      </c>
      <c r="B434" s="41" t="s">
        <v>639</v>
      </c>
      <c r="E434" s="10" t="s">
        <v>80</v>
      </c>
      <c r="F434" s="10">
        <v>23</v>
      </c>
      <c r="G434" s="10" t="s">
        <v>80</v>
      </c>
      <c r="H434" s="10">
        <v>23</v>
      </c>
      <c r="L434" s="10" t="s">
        <v>1431</v>
      </c>
      <c r="M434" s="10" t="s">
        <v>1431</v>
      </c>
      <c r="O434" s="10" t="s">
        <v>331</v>
      </c>
      <c r="U434" s="15">
        <f t="array" aca="1" ref="U434" ca="1">IFERROR(
IF(NOT(OR($G434="OBX",$G434="OBR")),INDEX(INDIRECT(U$2&amp;"!$A$1:$BJ$100"),MATCH("*"&amp;$G434&amp;"*",INDIRECT(U$2&amp;"!$B$1:$B$100"),0),MATCH($H434,INDIRECT(U$2&amp;"!$1:$1"),0)),
IF(OR($G434="OBX",$G434="OBR"),INDEX(INDIRECT(U$2&amp;"!$A$1:$BJ$100"),MATCH((("*"&amp;$G434&amp;"*")&amp;("*"&amp;$I434&amp;"*")&amp;("*"&amp;$J434&amp;"*")&amp;("*"&amp;$K434&amp;"*")),INDIRECT(U$2&amp;"!$B$1:$B$100")&amp;INDIRECT(U$2&amp;"!$E$1:$E$100")&amp;INDIRECT(U$2&amp;"!$G$1:$G$100")&amp;INDIRECT(U$2&amp;"!$F$1:$F$100"),0),MATCH($H434,INDIRECT(U$2&amp;"!$1:$1"),0)))),
"Not found")</f>
        <v>0</v>
      </c>
      <c r="V434" s="16" t="str">
        <f t="shared" ca="1" si="17"/>
        <v>Match</v>
      </c>
    </row>
    <row r="435" spans="1:22" ht="15" hidden="1" customHeight="1" x14ac:dyDescent="0.25">
      <c r="A435" s="10">
        <v>434</v>
      </c>
      <c r="B435" s="41" t="s">
        <v>639</v>
      </c>
      <c r="E435" s="10" t="s">
        <v>80</v>
      </c>
      <c r="F435" s="10">
        <v>24</v>
      </c>
      <c r="G435" s="10" t="s">
        <v>80</v>
      </c>
      <c r="H435" s="10">
        <v>24</v>
      </c>
      <c r="L435" s="10" t="s">
        <v>1432</v>
      </c>
      <c r="M435" s="10" t="s">
        <v>1432</v>
      </c>
      <c r="O435" s="10" t="s">
        <v>986</v>
      </c>
      <c r="R435" s="10" t="s">
        <v>1003</v>
      </c>
      <c r="U435" s="15">
        <f t="array" aca="1" ref="U435" ca="1">IFERROR(
IF(NOT(OR($G435="OBX",$G435="OBR")),INDEX(INDIRECT(U$2&amp;"!$A$1:$BJ$100"),MATCH("*"&amp;$G435&amp;"*",INDIRECT(U$2&amp;"!$B$1:$B$100"),0),MATCH($H435,INDIRECT(U$2&amp;"!$1:$1"),0)),
IF(OR($G435="OBX",$G435="OBR"),INDEX(INDIRECT(U$2&amp;"!$A$1:$BJ$100"),MATCH((("*"&amp;$G435&amp;"*")&amp;("*"&amp;$I435&amp;"*")&amp;("*"&amp;$J435&amp;"*")&amp;("*"&amp;$K435&amp;"*")),INDIRECT(U$2&amp;"!$B$1:$B$100")&amp;INDIRECT(U$2&amp;"!$E$1:$E$100")&amp;INDIRECT(U$2&amp;"!$G$1:$G$100")&amp;INDIRECT(U$2&amp;"!$F$1:$F$100"),0),MATCH($H435,INDIRECT(U$2&amp;"!$1:$1"),0)))),
"Not found")</f>
        <v>0</v>
      </c>
      <c r="V435" s="16" t="str">
        <f t="shared" ca="1" si="17"/>
        <v>Match</v>
      </c>
    </row>
    <row r="436" spans="1:22" ht="15" hidden="1" customHeight="1" x14ac:dyDescent="0.25">
      <c r="A436" s="10">
        <v>435</v>
      </c>
      <c r="B436" s="41" t="s">
        <v>639</v>
      </c>
      <c r="E436" s="10" t="s">
        <v>80</v>
      </c>
      <c r="F436" s="10">
        <v>25</v>
      </c>
      <c r="G436" s="10" t="s">
        <v>80</v>
      </c>
      <c r="H436" s="10">
        <v>25</v>
      </c>
      <c r="L436" s="10" t="s">
        <v>811</v>
      </c>
      <c r="M436" s="10" t="s">
        <v>811</v>
      </c>
      <c r="O436" s="10" t="s">
        <v>986</v>
      </c>
      <c r="R436" s="10" t="s">
        <v>1003</v>
      </c>
      <c r="U436" s="15">
        <f t="array" aca="1" ref="U436" ca="1">IFERROR(
IF(NOT(OR($G436="OBX",$G436="OBR")),INDEX(INDIRECT(U$2&amp;"!$A$1:$BJ$100"),MATCH("*"&amp;$G436&amp;"*",INDIRECT(U$2&amp;"!$B$1:$B$100"),0),MATCH($H436,INDIRECT(U$2&amp;"!$1:$1"),0)),
IF(OR($G436="OBX",$G436="OBR"),INDEX(INDIRECT(U$2&amp;"!$A$1:$BJ$100"),MATCH((("*"&amp;$G436&amp;"*")&amp;("*"&amp;$I436&amp;"*")&amp;("*"&amp;$J436&amp;"*")&amp;("*"&amp;$K436&amp;"*")),INDIRECT(U$2&amp;"!$B$1:$B$100")&amp;INDIRECT(U$2&amp;"!$E$1:$E$100")&amp;INDIRECT(U$2&amp;"!$G$1:$G$100")&amp;INDIRECT(U$2&amp;"!$F$1:$F$100"),0),MATCH($H436,INDIRECT(U$2&amp;"!$1:$1"),0)))),
"Not found")</f>
        <v>0</v>
      </c>
      <c r="V436" s="16" t="str">
        <f t="shared" ca="1" si="17"/>
        <v>Match</v>
      </c>
    </row>
    <row r="437" spans="1:22" ht="15" hidden="1" customHeight="1" x14ac:dyDescent="0.25">
      <c r="A437" s="10">
        <v>436</v>
      </c>
      <c r="B437" s="41" t="s">
        <v>639</v>
      </c>
      <c r="E437" s="10" t="s">
        <v>80</v>
      </c>
      <c r="F437" s="10">
        <v>26</v>
      </c>
      <c r="G437" s="10" t="s">
        <v>80</v>
      </c>
      <c r="H437" s="10">
        <v>26</v>
      </c>
      <c r="L437" s="10" t="s">
        <v>1433</v>
      </c>
      <c r="M437" s="10" t="s">
        <v>1433</v>
      </c>
      <c r="O437" s="10" t="s">
        <v>331</v>
      </c>
      <c r="U437" s="15">
        <f t="array" aca="1" ref="U437" ca="1">IFERROR(
IF(NOT(OR($G437="OBX",$G437="OBR")),INDEX(INDIRECT(U$2&amp;"!$A$1:$BJ$100"),MATCH("*"&amp;$G437&amp;"*",INDIRECT(U$2&amp;"!$B$1:$B$100"),0),MATCH($H437,INDIRECT(U$2&amp;"!$1:$1"),0)),
IF(OR($G437="OBX",$G437="OBR"),INDEX(INDIRECT(U$2&amp;"!$A$1:$BJ$100"),MATCH((("*"&amp;$G437&amp;"*")&amp;("*"&amp;$I437&amp;"*")&amp;("*"&amp;$J437&amp;"*")&amp;("*"&amp;$K437&amp;"*")),INDIRECT(U$2&amp;"!$B$1:$B$100")&amp;INDIRECT(U$2&amp;"!$E$1:$E$100")&amp;INDIRECT(U$2&amp;"!$G$1:$G$100")&amp;INDIRECT(U$2&amp;"!$F$1:$F$100"),0),MATCH($H437,INDIRECT(U$2&amp;"!$1:$1"),0)))),
"Not found")</f>
        <v>0</v>
      </c>
      <c r="V437" s="16" t="str">
        <f t="shared" ca="1" si="17"/>
        <v>Match</v>
      </c>
    </row>
    <row r="438" spans="1:22" ht="15" hidden="1" customHeight="1" x14ac:dyDescent="0.25">
      <c r="A438" s="10">
        <v>437</v>
      </c>
      <c r="B438" s="41" t="s">
        <v>639</v>
      </c>
      <c r="E438" s="10" t="s">
        <v>80</v>
      </c>
      <c r="F438" s="10">
        <v>27</v>
      </c>
      <c r="G438" s="10" t="s">
        <v>80</v>
      </c>
      <c r="H438" s="10">
        <v>27</v>
      </c>
      <c r="L438" s="10" t="s">
        <v>1434</v>
      </c>
      <c r="M438" s="10" t="s">
        <v>1434</v>
      </c>
      <c r="O438" s="10" t="s">
        <v>331</v>
      </c>
      <c r="U438" s="15">
        <f t="array" aca="1" ref="U438" ca="1">IFERROR(
IF(NOT(OR($G438="OBX",$G438="OBR")),INDEX(INDIRECT(U$2&amp;"!$A$1:$BJ$100"),MATCH("*"&amp;$G438&amp;"*",INDIRECT(U$2&amp;"!$B$1:$B$100"),0),MATCH($H438,INDIRECT(U$2&amp;"!$1:$1"),0)),
IF(OR($G438="OBX",$G438="OBR"),INDEX(INDIRECT(U$2&amp;"!$A$1:$BJ$100"),MATCH((("*"&amp;$G438&amp;"*")&amp;("*"&amp;$I438&amp;"*")&amp;("*"&amp;$J438&amp;"*")&amp;("*"&amp;$K438&amp;"*")),INDIRECT(U$2&amp;"!$B$1:$B$100")&amp;INDIRECT(U$2&amp;"!$E$1:$E$100")&amp;INDIRECT(U$2&amp;"!$G$1:$G$100")&amp;INDIRECT(U$2&amp;"!$F$1:$F$100"),0),MATCH($H438,INDIRECT(U$2&amp;"!$1:$1"),0)))),
"Not found")</f>
        <v>0</v>
      </c>
      <c r="V438" s="16" t="str">
        <f t="shared" ca="1" si="17"/>
        <v>Match</v>
      </c>
    </row>
    <row r="439" spans="1:22" ht="15" hidden="1" customHeight="1" x14ac:dyDescent="0.25">
      <c r="A439" s="10">
        <v>438</v>
      </c>
      <c r="B439" s="41" t="s">
        <v>639</v>
      </c>
      <c r="E439" s="10" t="s">
        <v>80</v>
      </c>
      <c r="F439" s="10">
        <v>28</v>
      </c>
      <c r="G439" s="10" t="s">
        <v>80</v>
      </c>
      <c r="H439" s="10">
        <v>28</v>
      </c>
      <c r="L439" s="10" t="s">
        <v>1435</v>
      </c>
      <c r="M439" s="10" t="s">
        <v>1435</v>
      </c>
      <c r="O439" s="10" t="s">
        <v>331</v>
      </c>
      <c r="U439" s="15">
        <f t="array" aca="1" ref="U439" ca="1">IFERROR(
IF(NOT(OR($G439="OBX",$G439="OBR")),INDEX(INDIRECT(U$2&amp;"!$A$1:$BJ$100"),MATCH("*"&amp;$G439&amp;"*",INDIRECT(U$2&amp;"!$B$1:$B$100"),0),MATCH($H439,INDIRECT(U$2&amp;"!$1:$1"),0)),
IF(OR($G439="OBX",$G439="OBR"),INDEX(INDIRECT(U$2&amp;"!$A$1:$BJ$100"),MATCH((("*"&amp;$G439&amp;"*")&amp;("*"&amp;$I439&amp;"*")&amp;("*"&amp;$J439&amp;"*")&amp;("*"&amp;$K439&amp;"*")),INDIRECT(U$2&amp;"!$B$1:$B$100")&amp;INDIRECT(U$2&amp;"!$E$1:$E$100")&amp;INDIRECT(U$2&amp;"!$G$1:$G$100")&amp;INDIRECT(U$2&amp;"!$F$1:$F$100"),0),MATCH($H439,INDIRECT(U$2&amp;"!$1:$1"),0)))),
"Not found")</f>
        <v>0</v>
      </c>
      <c r="V439" s="16" t="str">
        <f t="shared" ca="1" si="17"/>
        <v>Match</v>
      </c>
    </row>
    <row r="440" spans="1:22" ht="15" hidden="1" customHeight="1" x14ac:dyDescent="0.25">
      <c r="A440" s="10">
        <v>439</v>
      </c>
      <c r="B440" s="41" t="s">
        <v>639</v>
      </c>
      <c r="E440" s="10" t="s">
        <v>80</v>
      </c>
      <c r="F440" s="10">
        <v>29</v>
      </c>
      <c r="G440" s="10" t="s">
        <v>80</v>
      </c>
      <c r="H440" s="10">
        <v>29</v>
      </c>
      <c r="L440" s="10" t="s">
        <v>853</v>
      </c>
      <c r="M440" s="10" t="s">
        <v>853</v>
      </c>
      <c r="N440" s="10" t="s">
        <v>1005</v>
      </c>
      <c r="O440" s="10" t="s">
        <v>328</v>
      </c>
      <c r="P440" s="10" t="s">
        <v>983</v>
      </c>
      <c r="Q440" s="10" t="s">
        <v>854</v>
      </c>
      <c r="R440" s="10" t="s">
        <v>1436</v>
      </c>
      <c r="S440" s="18"/>
      <c r="T440" s="17" t="str">
        <f t="array" ref="T440">IFERROR(INDEX(Mappings!$L:$L,MATCH(S440&amp;$L440,Mappings!$J:$J&amp;Mappings!$D:$D,0)),"")</f>
        <v/>
      </c>
      <c r="U440" s="15" t="str">
        <f t="array" aca="1" ref="U440" ca="1">IFERROR(
IF(NOT(OR($G440="OBX",$G440="OBR")),INDEX(INDIRECT(U$2&amp;"!$A$1:$BJ$100"),MATCH("*"&amp;$G440&amp;"*",INDIRECT(U$2&amp;"!$B$1:$B$100"),0),MATCH($H440,INDIRECT(U$2&amp;"!$1:$1"),0)),
IF(OR($G440="OBX",$G440="OBR"),INDEX(INDIRECT(U$2&amp;"!$A$1:$BJ$100"),MATCH((("*"&amp;$G440&amp;"*")&amp;("*"&amp;$I440&amp;"*")&amp;("*"&amp;$J440&amp;"*")&amp;("*"&amp;$K440&amp;"*")),INDIRECT(U$2&amp;"!$B$1:$B$100")&amp;INDIRECT(U$2&amp;"!$E$1:$E$100")&amp;INDIRECT(U$2&amp;"!$G$1:$G$100")&amp;INDIRECT(U$2&amp;"!$F$1:$F$100"),0),MATCH($H440,INDIRECT(U$2&amp;"!$1:$1"),0)))),
"Not found")</f>
        <v>QST</v>
      </c>
      <c r="V440" s="16" t="str">
        <f t="shared" ca="1" si="17"/>
        <v/>
      </c>
    </row>
    <row r="441" spans="1:22" ht="15" hidden="1" customHeight="1" x14ac:dyDescent="0.25">
      <c r="A441" s="10">
        <v>440</v>
      </c>
      <c r="B441" s="41" t="s">
        <v>639</v>
      </c>
      <c r="E441" s="10" t="s">
        <v>80</v>
      </c>
      <c r="F441" s="10">
        <v>30</v>
      </c>
      <c r="G441" s="10" t="s">
        <v>80</v>
      </c>
      <c r="H441" s="10">
        <v>30</v>
      </c>
      <c r="L441" s="10" t="s">
        <v>863</v>
      </c>
      <c r="M441" s="10" t="s">
        <v>863</v>
      </c>
      <c r="N441" s="10" t="s">
        <v>1005</v>
      </c>
      <c r="O441" s="10" t="s">
        <v>553</v>
      </c>
      <c r="P441" s="10" t="s">
        <v>987</v>
      </c>
      <c r="Q441" s="10" t="s">
        <v>864</v>
      </c>
      <c r="R441" s="10" t="s">
        <v>1436</v>
      </c>
      <c r="S441" s="18"/>
      <c r="T441" s="17" t="str">
        <f t="array" ref="T441">IFERROR(INDEX(Mappings!$L:$L,MATCH(S441&amp;$L441,Mappings!$J:$J&amp;Mappings!$D:$D,0)),"")</f>
        <v/>
      </c>
      <c r="U441" s="15" t="str">
        <f t="array" aca="1" ref="U441" ca="1">IFERROR(
IF(NOT(OR($G441="OBX",$G441="OBR")),INDEX(INDIRECT(U$2&amp;"!$A$1:$BJ$100"),MATCH("*"&amp;$G441&amp;"*",INDIRECT(U$2&amp;"!$B$1:$B$100"),0),MATCH($H441,INDIRECT(U$2&amp;"!$1:$1"),0)),
IF(OR($G441="OBX",$G441="OBR"),INDEX(INDIRECT(U$2&amp;"!$A$1:$BJ$100"),MATCH((("*"&amp;$G441&amp;"*")&amp;("*"&amp;$I441&amp;"*")&amp;("*"&amp;$J441&amp;"*")&amp;("*"&amp;$K441&amp;"*")),INDIRECT(U$2&amp;"!$B$1:$B$100")&amp;INDIRECT(U$2&amp;"!$E$1:$E$100")&amp;INDIRECT(U$2&amp;"!$G$1:$G$100")&amp;INDIRECT(U$2&amp;"!$F$1:$F$100"),0),MATCH($H441,INDIRECT(U$2&amp;"!$1:$1"),0)))),
"Not found")</f>
        <v>AOE</v>
      </c>
      <c r="V441" s="16" t="str">
        <f t="shared" ca="1" si="17"/>
        <v/>
      </c>
    </row>
    <row r="442" spans="1:22" ht="15" customHeight="1" x14ac:dyDescent="0.25">
      <c r="A442" s="10">
        <v>441</v>
      </c>
      <c r="B442" s="41"/>
      <c r="C442" s="12"/>
      <c r="D442" s="12"/>
      <c r="E442" s="12" t="s">
        <v>1437</v>
      </c>
      <c r="F442" s="12" t="s">
        <v>1437</v>
      </c>
      <c r="G442" s="12"/>
      <c r="H442" s="12"/>
      <c r="I442" s="12"/>
      <c r="J442" s="12"/>
      <c r="K442" s="12"/>
      <c r="L442" s="12"/>
      <c r="M442" s="12" t="s">
        <v>1437</v>
      </c>
      <c r="N442" s="12"/>
      <c r="O442" s="12"/>
      <c r="P442" s="12"/>
      <c r="Q442" s="12"/>
      <c r="R442" s="12"/>
      <c r="S442" s="12" t="s">
        <v>1437</v>
      </c>
      <c r="T442" s="12" t="s">
        <v>1437</v>
      </c>
      <c r="U442" s="12" t="s">
        <v>1437</v>
      </c>
      <c r="V442" s="12" t="s">
        <v>1437</v>
      </c>
    </row>
    <row r="443" spans="1:22" ht="15" customHeight="1" x14ac:dyDescent="0.25">
      <c r="A443" s="10">
        <v>442</v>
      </c>
      <c r="B443" s="41"/>
      <c r="E443" s="10" t="s">
        <v>1437</v>
      </c>
      <c r="F443" s="10">
        <v>1</v>
      </c>
      <c r="G443" s="10" t="s">
        <v>1437</v>
      </c>
      <c r="H443" s="10">
        <v>1</v>
      </c>
      <c r="L443" s="10" t="s">
        <v>1438</v>
      </c>
      <c r="M443" s="10" t="s">
        <v>1438</v>
      </c>
      <c r="N443" s="10" t="s">
        <v>1020</v>
      </c>
      <c r="O443" s="10" t="s">
        <v>328</v>
      </c>
      <c r="P443" s="10" t="s">
        <v>983</v>
      </c>
      <c r="S443" s="13">
        <v>1</v>
      </c>
      <c r="T443" s="14">
        <f>S443</f>
        <v>1</v>
      </c>
      <c r="U443" s="15">
        <f t="array" aca="1" ref="U443" ca="1">IFERROR(
IF(NOT(OR($G443="OBX",$G443="OBR")),INDEX(INDIRECT(U$2&amp;"!$A$1:$BJ$100"),MATCH("*"&amp;$G443&amp;"*",INDIRECT(U$2&amp;"!$B$1:$B$100"),0),MATCH($H443,INDIRECT(U$2&amp;"!$1:$1"),0)),
IF(OR($G443="OBX",$G443="OBR"),INDEX(INDIRECT(U$2&amp;"!$A$1:$BJ$100"),MATCH((("*"&amp;$G443&amp;"*")&amp;("*"&amp;$I443&amp;"*")&amp;("*"&amp;$J443&amp;"*")&amp;("*"&amp;$K443&amp;"*")),INDIRECT(U$2&amp;"!$B$1:$B$100")&amp;INDIRECT(U$2&amp;"!$E$1:$E$100")&amp;INDIRECT(U$2&amp;"!$G$1:$G$100")&amp;INDIRECT(U$2&amp;"!$F$1:$F$100"),0),MATCH($H443,INDIRECT(U$2&amp;"!$1:$1"),0)))),
"Not found")</f>
        <v>1</v>
      </c>
      <c r="V443" s="16" t="str">
        <f t="shared" ref="V443:V471" ca="1" si="18">IF(T443=U443,"Match","")</f>
        <v>Match</v>
      </c>
    </row>
    <row r="444" spans="1:22" ht="15" customHeight="1" x14ac:dyDescent="0.25">
      <c r="A444" s="10">
        <v>443</v>
      </c>
      <c r="B444" s="41"/>
      <c r="E444" s="10" t="s">
        <v>1437</v>
      </c>
      <c r="F444" s="10">
        <v>2</v>
      </c>
      <c r="G444" s="10" t="s">
        <v>1437</v>
      </c>
      <c r="H444" s="10">
        <v>2</v>
      </c>
      <c r="L444" s="10" t="s">
        <v>1439</v>
      </c>
      <c r="M444" s="10" t="s">
        <v>1439</v>
      </c>
      <c r="N444" s="10" t="s">
        <v>986</v>
      </c>
      <c r="O444" s="10" t="s">
        <v>553</v>
      </c>
      <c r="P444" s="10" t="s">
        <v>987</v>
      </c>
      <c r="R444" s="10" t="s">
        <v>1440</v>
      </c>
      <c r="S444" s="13" t="s">
        <v>1522</v>
      </c>
      <c r="T444" s="14" t="str">
        <f>S444</f>
        <v>XXXXX^HospitalSystem^2.16.840.1.114222.XXX^ISO</v>
      </c>
      <c r="U444" s="15" t="str">
        <f t="array" aca="1" ref="U444" ca="1">IFERROR(
IF(NOT(OR($G444="OBX",$G444="OBR")),INDEX(INDIRECT(U$2&amp;"!$A$1:$BJ$100"),MATCH("*"&amp;$G444&amp;"*",INDIRECT(U$2&amp;"!$B$1:$B$100"),0),MATCH($H444,INDIRECT(U$2&amp;"!$1:$1"),0)),
IF(OR($G444="OBX",$G444="OBR"),INDEX(INDIRECT(U$2&amp;"!$A$1:$BJ$100"),MATCH((("*"&amp;$G444&amp;"*")&amp;("*"&amp;$I444&amp;"*")&amp;("*"&amp;$J444&amp;"*")&amp;("*"&amp;$K444&amp;"*")),INDIRECT(U$2&amp;"!$B$1:$B$100")&amp;INDIRECT(U$2&amp;"!$E$1:$E$100")&amp;INDIRECT(U$2&amp;"!$G$1:$G$100")&amp;INDIRECT(U$2&amp;"!$F$1:$F$100"),0),MATCH($H444,INDIRECT(U$2&amp;"!$1:$1"),0)))),
"Not found")</f>
        <v>XXXXX^HospitalSystem^2.16.840.1.114222.XXX^ISO</v>
      </c>
      <c r="V444" s="16" t="str">
        <f t="shared" ca="1" si="18"/>
        <v>Match</v>
      </c>
    </row>
    <row r="445" spans="1:22" ht="15" hidden="1" customHeight="1" x14ac:dyDescent="0.25">
      <c r="A445" s="10">
        <v>444</v>
      </c>
      <c r="B445" s="41" t="s">
        <v>639</v>
      </c>
      <c r="E445" s="10" t="s">
        <v>1437</v>
      </c>
      <c r="F445" s="10">
        <v>3</v>
      </c>
      <c r="G445" s="10" t="s">
        <v>1437</v>
      </c>
      <c r="H445" s="10">
        <v>3</v>
      </c>
      <c r="L445" s="10" t="s">
        <v>1441</v>
      </c>
      <c r="M445" s="10" t="s">
        <v>1441</v>
      </c>
      <c r="O445" s="10" t="s">
        <v>331</v>
      </c>
      <c r="U445" s="15">
        <f t="array" aca="1" ref="U445" ca="1">IFERROR(
IF(NOT(OR($G445="OBX",$G445="OBR")),INDEX(INDIRECT(U$2&amp;"!$A$1:$BJ$100"),MATCH("*"&amp;$G445&amp;"*",INDIRECT(U$2&amp;"!$B$1:$B$100"),0),MATCH($H445,INDIRECT(U$2&amp;"!$1:$1"),0)),
IF(OR($G445="OBX",$G445="OBR"),INDEX(INDIRECT(U$2&amp;"!$A$1:$BJ$100"),MATCH((("*"&amp;$G445&amp;"*")&amp;("*"&amp;$I445&amp;"*")&amp;("*"&amp;$J445&amp;"*")&amp;("*"&amp;$K445&amp;"*")),INDIRECT(U$2&amp;"!$B$1:$B$100")&amp;INDIRECT(U$2&amp;"!$E$1:$E$100")&amp;INDIRECT(U$2&amp;"!$G$1:$G$100")&amp;INDIRECT(U$2&amp;"!$F$1:$F$100"),0),MATCH($H445,INDIRECT(U$2&amp;"!$1:$1"),0)))),
"Not found")</f>
        <v>0</v>
      </c>
      <c r="V445" s="16" t="str">
        <f t="shared" ca="1" si="18"/>
        <v>Match</v>
      </c>
    </row>
    <row r="446" spans="1:22" ht="15" customHeight="1" x14ac:dyDescent="0.25">
      <c r="A446" s="10">
        <v>445</v>
      </c>
      <c r="B446" s="41"/>
      <c r="E446" s="10" t="s">
        <v>1437</v>
      </c>
      <c r="F446" s="10">
        <v>4</v>
      </c>
      <c r="G446" s="10" t="s">
        <v>1437</v>
      </c>
      <c r="H446" s="10">
        <v>4</v>
      </c>
      <c r="L446" s="10" t="s">
        <v>880</v>
      </c>
      <c r="M446" s="10" t="s">
        <v>880</v>
      </c>
      <c r="N446" s="10" t="s">
        <v>1416</v>
      </c>
      <c r="O446" s="10" t="s">
        <v>328</v>
      </c>
      <c r="P446" s="10" t="s">
        <v>983</v>
      </c>
      <c r="Q446" s="10" t="s">
        <v>881</v>
      </c>
      <c r="R446" s="10" t="s">
        <v>1442</v>
      </c>
      <c r="S446" s="13" t="s">
        <v>1723</v>
      </c>
      <c r="T446" s="14" t="str">
        <f>S446</f>
        <v>440500007^Blood spot specimen^SCT</v>
      </c>
      <c r="U446" s="15" t="str">
        <f t="array" aca="1" ref="U446" ca="1">IFERROR(
IF(NOT(OR($G446="OBX",$G446="OBR")),INDEX(INDIRECT(U$2&amp;"!$A$1:$BJ$100"),MATCH("*"&amp;$G446&amp;"*",INDIRECT(U$2&amp;"!$B$1:$B$100"),0),MATCH($H446,INDIRECT(U$2&amp;"!$1:$1"),0)),
IF(OR($G446="OBX",$G446="OBR"),INDEX(INDIRECT(U$2&amp;"!$A$1:$BJ$100"),MATCH((("*"&amp;$G446&amp;"*")&amp;("*"&amp;$I446&amp;"*")&amp;("*"&amp;$J446&amp;"*")&amp;("*"&amp;$K446&amp;"*")),INDIRECT(U$2&amp;"!$B$1:$B$100")&amp;INDIRECT(U$2&amp;"!$E$1:$E$100")&amp;INDIRECT(U$2&amp;"!$G$1:$G$100")&amp;INDIRECT(U$2&amp;"!$F$1:$F$100"),0),MATCH($H446,INDIRECT(U$2&amp;"!$1:$1"),0)))),
"Not found")</f>
        <v>440500007^Blood spot specimen^SCT</v>
      </c>
      <c r="V446" s="16" t="str">
        <f t="shared" ca="1" si="18"/>
        <v>Match</v>
      </c>
    </row>
    <row r="447" spans="1:22" ht="15" hidden="1" customHeight="1" x14ac:dyDescent="0.25">
      <c r="A447" s="10">
        <v>446</v>
      </c>
      <c r="B447" s="41" t="s">
        <v>639</v>
      </c>
      <c r="E447" s="10" t="s">
        <v>1437</v>
      </c>
      <c r="F447" s="10">
        <v>5</v>
      </c>
      <c r="G447" s="10" t="s">
        <v>1437</v>
      </c>
      <c r="H447" s="10">
        <v>5</v>
      </c>
      <c r="L447" s="10" t="s">
        <v>1443</v>
      </c>
      <c r="M447" s="10" t="s">
        <v>1443</v>
      </c>
      <c r="N447" s="10" t="s">
        <v>986</v>
      </c>
      <c r="O447" s="10" t="s">
        <v>986</v>
      </c>
      <c r="P447" s="10" t="s">
        <v>1036</v>
      </c>
      <c r="R447" s="10" t="s">
        <v>1444</v>
      </c>
      <c r="U447" s="15">
        <f t="array" aca="1" ref="U447" ca="1">IFERROR(
IF(NOT(OR($G447="OBX",$G447="OBR")),INDEX(INDIRECT(U$2&amp;"!$A$1:$BJ$100"),MATCH("*"&amp;$G447&amp;"*",INDIRECT(U$2&amp;"!$B$1:$B$100"),0),MATCH($H447,INDIRECT(U$2&amp;"!$1:$1"),0)),
IF(OR($G447="OBX",$G447="OBR"),INDEX(INDIRECT(U$2&amp;"!$A$1:$BJ$100"),MATCH((("*"&amp;$G447&amp;"*")&amp;("*"&amp;$I447&amp;"*")&amp;("*"&amp;$J447&amp;"*")&amp;("*"&amp;$K447&amp;"*")),INDIRECT(U$2&amp;"!$B$1:$B$100")&amp;INDIRECT(U$2&amp;"!$E$1:$E$100")&amp;INDIRECT(U$2&amp;"!$G$1:$G$100")&amp;INDIRECT(U$2&amp;"!$F$1:$F$100"),0),MATCH($H447,INDIRECT(U$2&amp;"!$1:$1"),0)))),
"Not found")</f>
        <v>0</v>
      </c>
      <c r="V447" s="16" t="str">
        <f t="shared" ca="1" si="18"/>
        <v>Match</v>
      </c>
    </row>
    <row r="448" spans="1:22" ht="15" hidden="1" customHeight="1" x14ac:dyDescent="0.25">
      <c r="A448" s="10">
        <v>447</v>
      </c>
      <c r="B448" s="41" t="s">
        <v>639</v>
      </c>
      <c r="E448" s="10" t="s">
        <v>1437</v>
      </c>
      <c r="F448" s="10">
        <v>6</v>
      </c>
      <c r="G448" s="10" t="s">
        <v>1437</v>
      </c>
      <c r="H448" s="10">
        <v>6</v>
      </c>
      <c r="L448" s="10" t="s">
        <v>1445</v>
      </c>
      <c r="M448" s="10" t="s">
        <v>1445</v>
      </c>
      <c r="N448" s="10" t="s">
        <v>986</v>
      </c>
      <c r="O448" s="10" t="s">
        <v>986</v>
      </c>
      <c r="P448" s="10" t="s">
        <v>1036</v>
      </c>
      <c r="R448" s="10" t="s">
        <v>1446</v>
      </c>
      <c r="U448" s="15">
        <f t="array" aca="1" ref="U448" ca="1">IFERROR(
IF(NOT(OR($G448="OBX",$G448="OBR")),INDEX(INDIRECT(U$2&amp;"!$A$1:$BJ$100"),MATCH("*"&amp;$G448&amp;"*",INDIRECT(U$2&amp;"!$B$1:$B$100"),0),MATCH($H448,INDIRECT(U$2&amp;"!$1:$1"),0)),
IF(OR($G448="OBX",$G448="OBR"),INDEX(INDIRECT(U$2&amp;"!$A$1:$BJ$100"),MATCH((("*"&amp;$G448&amp;"*")&amp;("*"&amp;$I448&amp;"*")&amp;("*"&amp;$J448&amp;"*")&amp;("*"&amp;$K448&amp;"*")),INDIRECT(U$2&amp;"!$B$1:$B$100")&amp;INDIRECT(U$2&amp;"!$E$1:$E$100")&amp;INDIRECT(U$2&amp;"!$G$1:$G$100")&amp;INDIRECT(U$2&amp;"!$F$1:$F$100"),0),MATCH($H448,INDIRECT(U$2&amp;"!$1:$1"),0)))),
"Not found")</f>
        <v>0</v>
      </c>
      <c r="V448" s="16" t="str">
        <f t="shared" ca="1" si="18"/>
        <v>Match</v>
      </c>
    </row>
    <row r="449" spans="1:22" ht="15" hidden="1" customHeight="1" x14ac:dyDescent="0.25">
      <c r="A449" s="10">
        <v>448</v>
      </c>
      <c r="B449" s="41" t="s">
        <v>639</v>
      </c>
      <c r="E449" s="10" t="s">
        <v>1437</v>
      </c>
      <c r="F449" s="10">
        <v>7</v>
      </c>
      <c r="G449" s="10" t="s">
        <v>1437</v>
      </c>
      <c r="H449" s="10">
        <v>7</v>
      </c>
      <c r="L449" s="10" t="s">
        <v>1447</v>
      </c>
      <c r="M449" s="10" t="s">
        <v>1447</v>
      </c>
      <c r="N449" s="10" t="s">
        <v>986</v>
      </c>
      <c r="O449" s="10" t="s">
        <v>986</v>
      </c>
      <c r="P449" s="10" t="s">
        <v>987</v>
      </c>
      <c r="R449" s="10" t="s">
        <v>1448</v>
      </c>
      <c r="U449" s="15">
        <f t="array" aca="1" ref="U449" ca="1">IFERROR(
IF(NOT(OR($G449="OBX",$G449="OBR")),INDEX(INDIRECT(U$2&amp;"!$A$1:$BJ$100"),MATCH("*"&amp;$G449&amp;"*",INDIRECT(U$2&amp;"!$B$1:$B$100"),0),MATCH($H449,INDIRECT(U$2&amp;"!$1:$1"),0)),
IF(OR($G449="OBX",$G449="OBR"),INDEX(INDIRECT(U$2&amp;"!$A$1:$BJ$100"),MATCH((("*"&amp;$G449&amp;"*")&amp;("*"&amp;$I449&amp;"*")&amp;("*"&amp;$J449&amp;"*")&amp;("*"&amp;$K449&amp;"*")),INDIRECT(U$2&amp;"!$B$1:$B$100")&amp;INDIRECT(U$2&amp;"!$E$1:$E$100")&amp;INDIRECT(U$2&amp;"!$G$1:$G$100")&amp;INDIRECT(U$2&amp;"!$F$1:$F$100"),0),MATCH($H449,INDIRECT(U$2&amp;"!$1:$1"),0)))),
"Not found")</f>
        <v>0</v>
      </c>
      <c r="V449" s="16" t="str">
        <f t="shared" ca="1" si="18"/>
        <v>Match</v>
      </c>
    </row>
    <row r="450" spans="1:22" ht="15" hidden="1" customHeight="1" x14ac:dyDescent="0.25">
      <c r="A450" s="10">
        <v>449</v>
      </c>
      <c r="B450" s="41" t="s">
        <v>639</v>
      </c>
      <c r="E450" s="10" t="s">
        <v>1437</v>
      </c>
      <c r="F450" s="10">
        <v>8</v>
      </c>
      <c r="G450" s="10" t="s">
        <v>1437</v>
      </c>
      <c r="H450" s="10">
        <v>8</v>
      </c>
      <c r="L450" s="10" t="s">
        <v>1449</v>
      </c>
      <c r="M450" s="10" t="s">
        <v>1449</v>
      </c>
      <c r="N450" s="10" t="s">
        <v>986</v>
      </c>
      <c r="O450" s="10" t="s">
        <v>986</v>
      </c>
      <c r="P450" s="10" t="s">
        <v>987</v>
      </c>
      <c r="R450" s="10" t="s">
        <v>1450</v>
      </c>
      <c r="U450" s="15">
        <f t="array" aca="1" ref="U450" ca="1">IFERROR(
IF(NOT(OR($G450="OBX",$G450="OBR")),INDEX(INDIRECT(U$2&amp;"!$A$1:$BJ$100"),MATCH("*"&amp;$G450&amp;"*",INDIRECT(U$2&amp;"!$B$1:$B$100"),0),MATCH($H450,INDIRECT(U$2&amp;"!$1:$1"),0)),
IF(OR($G450="OBX",$G450="OBR"),INDEX(INDIRECT(U$2&amp;"!$A$1:$BJ$100"),MATCH((("*"&amp;$G450&amp;"*")&amp;("*"&amp;$I450&amp;"*")&amp;("*"&amp;$J450&amp;"*")&amp;("*"&amp;$K450&amp;"*")),INDIRECT(U$2&amp;"!$B$1:$B$100")&amp;INDIRECT(U$2&amp;"!$E$1:$E$100")&amp;INDIRECT(U$2&amp;"!$G$1:$G$100")&amp;INDIRECT(U$2&amp;"!$F$1:$F$100"),0),MATCH($H450,INDIRECT(U$2&amp;"!$1:$1"),0)))),
"Not found")</f>
        <v>0</v>
      </c>
      <c r="V450" s="16" t="str">
        <f t="shared" ca="1" si="18"/>
        <v>Match</v>
      </c>
    </row>
    <row r="451" spans="1:22" ht="15" hidden="1" customHeight="1" x14ac:dyDescent="0.25">
      <c r="A451" s="10">
        <v>450</v>
      </c>
      <c r="B451" s="41" t="s">
        <v>639</v>
      </c>
      <c r="E451" s="10" t="s">
        <v>1437</v>
      </c>
      <c r="F451" s="10">
        <v>9</v>
      </c>
      <c r="G451" s="10" t="s">
        <v>1437</v>
      </c>
      <c r="H451" s="10">
        <v>9</v>
      </c>
      <c r="L451" s="10" t="s">
        <v>1451</v>
      </c>
      <c r="M451" s="10" t="s">
        <v>1451</v>
      </c>
      <c r="N451" s="10" t="s">
        <v>986</v>
      </c>
      <c r="O451" s="10" t="s">
        <v>986</v>
      </c>
      <c r="P451" s="10" t="s">
        <v>1036</v>
      </c>
      <c r="R451" s="10" t="s">
        <v>1452</v>
      </c>
      <c r="U451" s="15">
        <f t="array" aca="1" ref="U451" ca="1">IFERROR(
IF(NOT(OR($G451="OBX",$G451="OBR")),INDEX(INDIRECT(U$2&amp;"!$A$1:$BJ$100"),MATCH("*"&amp;$G451&amp;"*",INDIRECT(U$2&amp;"!$B$1:$B$100"),0),MATCH($H451,INDIRECT(U$2&amp;"!$1:$1"),0)),
IF(OR($G451="OBX",$G451="OBR"),INDEX(INDIRECT(U$2&amp;"!$A$1:$BJ$100"),MATCH((("*"&amp;$G451&amp;"*")&amp;("*"&amp;$I451&amp;"*")&amp;("*"&amp;$J451&amp;"*")&amp;("*"&amp;$K451&amp;"*")),INDIRECT(U$2&amp;"!$B$1:$B$100")&amp;INDIRECT(U$2&amp;"!$E$1:$E$100")&amp;INDIRECT(U$2&amp;"!$G$1:$G$100")&amp;INDIRECT(U$2&amp;"!$F$1:$F$100"),0),MATCH($H451,INDIRECT(U$2&amp;"!$1:$1"),0)))),
"Not found")</f>
        <v>0</v>
      </c>
      <c r="V451" s="16" t="str">
        <f t="shared" ca="1" si="18"/>
        <v>Match</v>
      </c>
    </row>
    <row r="452" spans="1:22" ht="15" hidden="1" customHeight="1" x14ac:dyDescent="0.25">
      <c r="A452" s="10">
        <v>451</v>
      </c>
      <c r="B452" s="41" t="s">
        <v>639</v>
      </c>
      <c r="E452" s="10" t="s">
        <v>1437</v>
      </c>
      <c r="F452" s="10">
        <v>10</v>
      </c>
      <c r="G452" s="10" t="s">
        <v>1437</v>
      </c>
      <c r="H452" s="10">
        <v>10</v>
      </c>
      <c r="L452" s="10" t="s">
        <v>1453</v>
      </c>
      <c r="M452" s="10" t="s">
        <v>1453</v>
      </c>
      <c r="O452" s="10" t="s">
        <v>331</v>
      </c>
      <c r="U452" s="15">
        <f t="array" aca="1" ref="U452" ca="1">IFERROR(
IF(NOT(OR($G452="OBX",$G452="OBR")),INDEX(INDIRECT(U$2&amp;"!$A$1:$BJ$100"),MATCH("*"&amp;$G452&amp;"*",INDIRECT(U$2&amp;"!$B$1:$B$100"),0),MATCH($H452,INDIRECT(U$2&amp;"!$1:$1"),0)),
IF(OR($G452="OBX",$G452="OBR"),INDEX(INDIRECT(U$2&amp;"!$A$1:$BJ$100"),MATCH((("*"&amp;$G452&amp;"*")&amp;("*"&amp;$I452&amp;"*")&amp;("*"&amp;$J452&amp;"*")&amp;("*"&amp;$K452&amp;"*")),INDIRECT(U$2&amp;"!$B$1:$B$100")&amp;INDIRECT(U$2&amp;"!$E$1:$E$100")&amp;INDIRECT(U$2&amp;"!$G$1:$G$100")&amp;INDIRECT(U$2&amp;"!$F$1:$F$100"),0),MATCH($H452,INDIRECT(U$2&amp;"!$1:$1"),0)))),
"Not found")</f>
        <v>0</v>
      </c>
      <c r="V452" s="16" t="str">
        <f t="shared" ca="1" si="18"/>
        <v>Match</v>
      </c>
    </row>
    <row r="453" spans="1:22" ht="15" hidden="1" customHeight="1" x14ac:dyDescent="0.25">
      <c r="A453" s="10">
        <v>452</v>
      </c>
      <c r="B453" s="41" t="s">
        <v>639</v>
      </c>
      <c r="E453" s="10" t="s">
        <v>1437</v>
      </c>
      <c r="F453" s="10">
        <v>11</v>
      </c>
      <c r="G453" s="10" t="s">
        <v>1437</v>
      </c>
      <c r="H453" s="10">
        <v>11</v>
      </c>
      <c r="L453" s="10" t="s">
        <v>1454</v>
      </c>
      <c r="M453" s="10" t="s">
        <v>1454</v>
      </c>
      <c r="O453" s="10" t="s">
        <v>331</v>
      </c>
      <c r="U453" s="15">
        <f t="array" aca="1" ref="U453" ca="1">IFERROR(
IF(NOT(OR($G453="OBX",$G453="OBR")),INDEX(INDIRECT(U$2&amp;"!$A$1:$BJ$100"),MATCH("*"&amp;$G453&amp;"*",INDIRECT(U$2&amp;"!$B$1:$B$100"),0),MATCH($H453,INDIRECT(U$2&amp;"!$1:$1"),0)),
IF(OR($G453="OBX",$G453="OBR"),INDEX(INDIRECT(U$2&amp;"!$A$1:$BJ$100"),MATCH((("*"&amp;$G453&amp;"*")&amp;("*"&amp;$I453&amp;"*")&amp;("*"&amp;$J453&amp;"*")&amp;("*"&amp;$K453&amp;"*")),INDIRECT(U$2&amp;"!$B$1:$B$100")&amp;INDIRECT(U$2&amp;"!$E$1:$E$100")&amp;INDIRECT(U$2&amp;"!$G$1:$G$100")&amp;INDIRECT(U$2&amp;"!$F$1:$F$100"),0),MATCH($H453,INDIRECT(U$2&amp;"!$1:$1"),0)))),
"Not found")</f>
        <v>0</v>
      </c>
      <c r="V453" s="16" t="str">
        <f t="shared" ca="1" si="18"/>
        <v>Match</v>
      </c>
    </row>
    <row r="454" spans="1:22" ht="15" hidden="1" customHeight="1" x14ac:dyDescent="0.25">
      <c r="A454" s="10">
        <v>453</v>
      </c>
      <c r="B454" s="41" t="s">
        <v>639</v>
      </c>
      <c r="E454" s="10" t="s">
        <v>1437</v>
      </c>
      <c r="F454" s="10">
        <v>12</v>
      </c>
      <c r="G454" s="10" t="s">
        <v>1437</v>
      </c>
      <c r="H454" s="10">
        <v>12</v>
      </c>
      <c r="L454" s="10" t="s">
        <v>1455</v>
      </c>
      <c r="M454" s="10" t="s">
        <v>1455</v>
      </c>
      <c r="O454" s="10" t="s">
        <v>331</v>
      </c>
      <c r="U454" s="15">
        <f t="array" aca="1" ref="U454" ca="1">IFERROR(
IF(NOT(OR($G454="OBX",$G454="OBR")),INDEX(INDIRECT(U$2&amp;"!$A$1:$BJ$100"),MATCH("*"&amp;$G454&amp;"*",INDIRECT(U$2&amp;"!$B$1:$B$100"),0),MATCH($H454,INDIRECT(U$2&amp;"!$1:$1"),0)),
IF(OR($G454="OBX",$G454="OBR"),INDEX(INDIRECT(U$2&amp;"!$A$1:$BJ$100"),MATCH((("*"&amp;$G454&amp;"*")&amp;("*"&amp;$I454&amp;"*")&amp;("*"&amp;$J454&amp;"*")&amp;("*"&amp;$K454&amp;"*")),INDIRECT(U$2&amp;"!$B$1:$B$100")&amp;INDIRECT(U$2&amp;"!$E$1:$E$100")&amp;INDIRECT(U$2&amp;"!$G$1:$G$100")&amp;INDIRECT(U$2&amp;"!$F$1:$F$100"),0),MATCH($H454,INDIRECT(U$2&amp;"!$1:$1"),0)))),
"Not found")</f>
        <v>0</v>
      </c>
      <c r="V454" s="16" t="str">
        <f t="shared" ca="1" si="18"/>
        <v>Match</v>
      </c>
    </row>
    <row r="455" spans="1:22" ht="15" hidden="1" customHeight="1" x14ac:dyDescent="0.25">
      <c r="A455" s="10">
        <v>454</v>
      </c>
      <c r="B455" s="41" t="s">
        <v>639</v>
      </c>
      <c r="E455" s="10" t="s">
        <v>1437</v>
      </c>
      <c r="F455" s="10">
        <v>13</v>
      </c>
      <c r="G455" s="10" t="s">
        <v>1437</v>
      </c>
      <c r="H455" s="10">
        <v>13</v>
      </c>
      <c r="L455" s="10" t="s">
        <v>1456</v>
      </c>
      <c r="M455" s="10" t="s">
        <v>1456</v>
      </c>
      <c r="O455" s="10" t="s">
        <v>331</v>
      </c>
      <c r="U455" s="15">
        <f t="array" aca="1" ref="U455" ca="1">IFERROR(
IF(NOT(OR($G455="OBX",$G455="OBR")),INDEX(INDIRECT(U$2&amp;"!$A$1:$BJ$100"),MATCH("*"&amp;$G455&amp;"*",INDIRECT(U$2&amp;"!$B$1:$B$100"),0),MATCH($H455,INDIRECT(U$2&amp;"!$1:$1"),0)),
IF(OR($G455="OBX",$G455="OBR"),INDEX(INDIRECT(U$2&amp;"!$A$1:$BJ$100"),MATCH((("*"&amp;$G455&amp;"*")&amp;("*"&amp;$I455&amp;"*")&amp;("*"&amp;$J455&amp;"*")&amp;("*"&amp;$K455&amp;"*")),INDIRECT(U$2&amp;"!$B$1:$B$100")&amp;INDIRECT(U$2&amp;"!$E$1:$E$100")&amp;INDIRECT(U$2&amp;"!$G$1:$G$100")&amp;INDIRECT(U$2&amp;"!$F$1:$F$100"),0),MATCH($H455,INDIRECT(U$2&amp;"!$1:$1"),0)))),
"Not found")</f>
        <v>0</v>
      </c>
      <c r="V455" s="16" t="str">
        <f t="shared" ca="1" si="18"/>
        <v>Match</v>
      </c>
    </row>
    <row r="456" spans="1:22" ht="15" hidden="1" customHeight="1" x14ac:dyDescent="0.25">
      <c r="A456" s="10">
        <v>455</v>
      </c>
      <c r="B456" s="41" t="s">
        <v>639</v>
      </c>
      <c r="E456" s="10" t="s">
        <v>1437</v>
      </c>
      <c r="F456" s="10">
        <v>14</v>
      </c>
      <c r="G456" s="10" t="s">
        <v>1437</v>
      </c>
      <c r="H456" s="10">
        <v>14</v>
      </c>
      <c r="L456" s="10" t="s">
        <v>1457</v>
      </c>
      <c r="M456" s="10" t="s">
        <v>1457</v>
      </c>
      <c r="O456" s="10" t="s">
        <v>331</v>
      </c>
      <c r="U456" s="15">
        <f t="array" aca="1" ref="U456" ca="1">IFERROR(
IF(NOT(OR($G456="OBX",$G456="OBR")),INDEX(INDIRECT(U$2&amp;"!$A$1:$BJ$100"),MATCH("*"&amp;$G456&amp;"*",INDIRECT(U$2&amp;"!$B$1:$B$100"),0),MATCH($H456,INDIRECT(U$2&amp;"!$1:$1"),0)),
IF(OR($G456="OBX",$G456="OBR"),INDEX(INDIRECT(U$2&amp;"!$A$1:$BJ$100"),MATCH((("*"&amp;$G456&amp;"*")&amp;("*"&amp;$I456&amp;"*")&amp;("*"&amp;$J456&amp;"*")&amp;("*"&amp;$K456&amp;"*")),INDIRECT(U$2&amp;"!$B$1:$B$100")&amp;INDIRECT(U$2&amp;"!$E$1:$E$100")&amp;INDIRECT(U$2&amp;"!$G$1:$G$100")&amp;INDIRECT(U$2&amp;"!$F$1:$F$100"),0),MATCH($H456,INDIRECT(U$2&amp;"!$1:$1"),0)))),
"Not found")</f>
        <v>0</v>
      </c>
      <c r="V456" s="16" t="str">
        <f t="shared" ca="1" si="18"/>
        <v>Match</v>
      </c>
    </row>
    <row r="457" spans="1:22" ht="15" hidden="1" customHeight="1" x14ac:dyDescent="0.25">
      <c r="A457" s="10">
        <v>456</v>
      </c>
      <c r="B457" s="41" t="s">
        <v>639</v>
      </c>
      <c r="E457" s="10" t="s">
        <v>1437</v>
      </c>
      <c r="F457" s="10">
        <v>15</v>
      </c>
      <c r="G457" s="10" t="s">
        <v>1437</v>
      </c>
      <c r="H457" s="10">
        <v>15</v>
      </c>
      <c r="L457" s="10" t="s">
        <v>1458</v>
      </c>
      <c r="M457" s="10" t="s">
        <v>1458</v>
      </c>
      <c r="O457" s="10" t="s">
        <v>331</v>
      </c>
      <c r="U457" s="15">
        <f t="array" aca="1" ref="U457" ca="1">IFERROR(
IF(NOT(OR($G457="OBX",$G457="OBR")),INDEX(INDIRECT(U$2&amp;"!$A$1:$BJ$100"),MATCH("*"&amp;$G457&amp;"*",INDIRECT(U$2&amp;"!$B$1:$B$100"),0),MATCH($H457,INDIRECT(U$2&amp;"!$1:$1"),0)),
IF(OR($G457="OBX",$G457="OBR"),INDEX(INDIRECT(U$2&amp;"!$A$1:$BJ$100"),MATCH((("*"&amp;$G457&amp;"*")&amp;("*"&amp;$I457&amp;"*")&amp;("*"&amp;$J457&amp;"*")&amp;("*"&amp;$K457&amp;"*")),INDIRECT(U$2&amp;"!$B$1:$B$100")&amp;INDIRECT(U$2&amp;"!$E$1:$E$100")&amp;INDIRECT(U$2&amp;"!$G$1:$G$100")&amp;INDIRECT(U$2&amp;"!$F$1:$F$100"),0),MATCH($H457,INDIRECT(U$2&amp;"!$1:$1"),0)))),
"Not found")</f>
        <v>0</v>
      </c>
      <c r="V457" s="16" t="str">
        <f t="shared" ca="1" si="18"/>
        <v>Match</v>
      </c>
    </row>
    <row r="458" spans="1:22" ht="15" hidden="1" customHeight="1" x14ac:dyDescent="0.25">
      <c r="A458" s="10">
        <v>457</v>
      </c>
      <c r="B458" s="41" t="s">
        <v>639</v>
      </c>
      <c r="E458" s="10" t="s">
        <v>1437</v>
      </c>
      <c r="F458" s="10">
        <v>16</v>
      </c>
      <c r="G458" s="10" t="s">
        <v>1437</v>
      </c>
      <c r="H458" s="10">
        <v>16</v>
      </c>
      <c r="L458" s="10" t="s">
        <v>1459</v>
      </c>
      <c r="M458" s="10" t="s">
        <v>1459</v>
      </c>
      <c r="O458" s="10" t="s">
        <v>331</v>
      </c>
      <c r="U458" s="15">
        <f t="array" aca="1" ref="U458" ca="1">IFERROR(
IF(NOT(OR($G458="OBX",$G458="OBR")),INDEX(INDIRECT(U$2&amp;"!$A$1:$BJ$100"),MATCH("*"&amp;$G458&amp;"*",INDIRECT(U$2&amp;"!$B$1:$B$100"),0),MATCH($H458,INDIRECT(U$2&amp;"!$1:$1"),0)),
IF(OR($G458="OBX",$G458="OBR"),INDEX(INDIRECT(U$2&amp;"!$A$1:$BJ$100"),MATCH((("*"&amp;$G458&amp;"*")&amp;("*"&amp;$I458&amp;"*")&amp;("*"&amp;$J458&amp;"*")&amp;("*"&amp;$K458&amp;"*")),INDIRECT(U$2&amp;"!$B$1:$B$100")&amp;INDIRECT(U$2&amp;"!$E$1:$E$100")&amp;INDIRECT(U$2&amp;"!$G$1:$G$100")&amp;INDIRECT(U$2&amp;"!$F$1:$F$100"),0),MATCH($H458,INDIRECT(U$2&amp;"!$1:$1"),0)))),
"Not found")</f>
        <v>0</v>
      </c>
      <c r="V458" s="16" t="str">
        <f t="shared" ca="1" si="18"/>
        <v>Match</v>
      </c>
    </row>
    <row r="459" spans="1:22" ht="15" customHeight="1" x14ac:dyDescent="0.25">
      <c r="A459" s="10">
        <v>458</v>
      </c>
      <c r="B459" s="41"/>
      <c r="E459" s="10" t="s">
        <v>1437</v>
      </c>
      <c r="F459" s="10">
        <v>17</v>
      </c>
      <c r="G459" s="10" t="s">
        <v>1437</v>
      </c>
      <c r="H459" s="10">
        <v>17</v>
      </c>
      <c r="L459" s="10" t="s">
        <v>1460</v>
      </c>
      <c r="M459" s="10" t="s">
        <v>1460</v>
      </c>
      <c r="N459" s="10" t="s">
        <v>1461</v>
      </c>
      <c r="O459" s="10" t="s">
        <v>328</v>
      </c>
      <c r="P459" s="10" t="s">
        <v>983</v>
      </c>
      <c r="R459" s="10" t="s">
        <v>1462</v>
      </c>
      <c r="S459" s="43">
        <v>42788.787499999999</v>
      </c>
      <c r="T459" s="17" t="str">
        <f>IF(S459=0,"",(CONCATENATE(TEXT(S459,"yyyymmddhhmm"),"-0",'Summary Info'!$C$10)))</f>
        <v>201702221854-0500</v>
      </c>
      <c r="U459" s="15" t="str">
        <f t="array" aca="1" ref="U459" ca="1">IFERROR(
IF(NOT(OR($G459="OBX",$G459="OBR")),INDEX(INDIRECT(U$2&amp;"!$A$1:$BJ$100"),MATCH("*"&amp;$G459&amp;"*",INDIRECT(U$2&amp;"!$B$1:$B$100"),0),MATCH($H459,INDIRECT(U$2&amp;"!$1:$1"),0)),
IF(OR($G459="OBX",$G459="OBR"),INDEX(INDIRECT(U$2&amp;"!$A$1:$BJ$100"),MATCH((("*"&amp;$G459&amp;"*")&amp;("*"&amp;$I459&amp;"*")&amp;("*"&amp;$J459&amp;"*")&amp;("*"&amp;$K459&amp;"*")),INDIRECT(U$2&amp;"!$B$1:$B$100")&amp;INDIRECT(U$2&amp;"!$E$1:$E$100")&amp;INDIRECT(U$2&amp;"!$G$1:$G$100")&amp;INDIRECT(U$2&amp;"!$F$1:$F$100"),0),MATCH($H459,INDIRECT(U$2&amp;"!$1:$1"),0)))),
"Not found")</f>
        <v>201702221854-0500</v>
      </c>
      <c r="V459" s="16" t="str">
        <f t="shared" ca="1" si="18"/>
        <v>Match</v>
      </c>
    </row>
    <row r="460" spans="1:22" ht="15" hidden="1" customHeight="1" x14ac:dyDescent="0.25">
      <c r="A460" s="10">
        <v>459</v>
      </c>
      <c r="B460" s="41" t="s">
        <v>639</v>
      </c>
      <c r="E460" s="10" t="s">
        <v>1437</v>
      </c>
      <c r="F460" s="10">
        <v>18</v>
      </c>
      <c r="G460" s="10" t="s">
        <v>1437</v>
      </c>
      <c r="H460" s="10">
        <v>18</v>
      </c>
      <c r="L460" s="10" t="s">
        <v>1334</v>
      </c>
      <c r="M460" s="10" t="s">
        <v>1334</v>
      </c>
      <c r="O460" s="10" t="s">
        <v>331</v>
      </c>
      <c r="U460" s="15">
        <f t="array" aca="1" ref="U460" ca="1">IFERROR(
IF(NOT(OR($G460="OBX",$G460="OBR")),INDEX(INDIRECT(U$2&amp;"!$A$1:$BJ$100"),MATCH("*"&amp;$G460&amp;"*",INDIRECT(U$2&amp;"!$B$1:$B$100"),0),MATCH($H460,INDIRECT(U$2&amp;"!$1:$1"),0)),
IF(OR($G460="OBX",$G460="OBR"),INDEX(INDIRECT(U$2&amp;"!$A$1:$BJ$100"),MATCH((("*"&amp;$G460&amp;"*")&amp;("*"&amp;$I460&amp;"*")&amp;("*"&amp;$J460&amp;"*")&amp;("*"&amp;$K460&amp;"*")),INDIRECT(U$2&amp;"!$B$1:$B$100")&amp;INDIRECT(U$2&amp;"!$E$1:$E$100")&amp;INDIRECT(U$2&amp;"!$G$1:$G$100")&amp;INDIRECT(U$2&amp;"!$F$1:$F$100"),0),MATCH($H460,INDIRECT(U$2&amp;"!$1:$1"),0)))),
"Not found")</f>
        <v>0</v>
      </c>
      <c r="V460" s="16" t="str">
        <f t="shared" ca="1" si="18"/>
        <v>Match</v>
      </c>
    </row>
    <row r="461" spans="1:22" ht="15" hidden="1" customHeight="1" x14ac:dyDescent="0.25">
      <c r="A461" s="10">
        <v>460</v>
      </c>
      <c r="B461" s="41" t="s">
        <v>639</v>
      </c>
      <c r="E461" s="10" t="s">
        <v>1437</v>
      </c>
      <c r="F461" s="10">
        <v>19</v>
      </c>
      <c r="G461" s="10" t="s">
        <v>1437</v>
      </c>
      <c r="H461" s="10">
        <v>19</v>
      </c>
      <c r="L461" s="10" t="s">
        <v>1463</v>
      </c>
      <c r="M461" s="10" t="s">
        <v>1463</v>
      </c>
      <c r="O461" s="10" t="s">
        <v>331</v>
      </c>
      <c r="U461" s="15">
        <f t="array" aca="1" ref="U461" ca="1">IFERROR(
IF(NOT(OR($G461="OBX",$G461="OBR")),INDEX(INDIRECT(U$2&amp;"!$A$1:$BJ$100"),MATCH("*"&amp;$G461&amp;"*",INDIRECT(U$2&amp;"!$B$1:$B$100"),0),MATCH($H461,INDIRECT(U$2&amp;"!$1:$1"),0)),
IF(OR($G461="OBX",$G461="OBR"),INDEX(INDIRECT(U$2&amp;"!$A$1:$BJ$100"),MATCH((("*"&amp;$G461&amp;"*")&amp;("*"&amp;$I461&amp;"*")&amp;("*"&amp;$J461&amp;"*")&amp;("*"&amp;$K461&amp;"*")),INDIRECT(U$2&amp;"!$B$1:$B$100")&amp;INDIRECT(U$2&amp;"!$E$1:$E$100")&amp;INDIRECT(U$2&amp;"!$G$1:$G$100")&amp;INDIRECT(U$2&amp;"!$F$1:$F$100"),0),MATCH($H461,INDIRECT(U$2&amp;"!$1:$1"),0)))),
"Not found")</f>
        <v>0</v>
      </c>
      <c r="V461" s="16" t="str">
        <f t="shared" ca="1" si="18"/>
        <v>Match</v>
      </c>
    </row>
    <row r="462" spans="1:22" ht="15" hidden="1" customHeight="1" x14ac:dyDescent="0.25">
      <c r="A462" s="10">
        <v>461</v>
      </c>
      <c r="B462" s="41" t="s">
        <v>639</v>
      </c>
      <c r="E462" s="10" t="s">
        <v>1437</v>
      </c>
      <c r="F462" s="10">
        <v>20</v>
      </c>
      <c r="G462" s="10" t="s">
        <v>1437</v>
      </c>
      <c r="H462" s="10">
        <v>20</v>
      </c>
      <c r="L462" s="10" t="s">
        <v>1464</v>
      </c>
      <c r="M462" s="10" t="s">
        <v>1464</v>
      </c>
      <c r="O462" s="10" t="s">
        <v>331</v>
      </c>
      <c r="U462" s="15">
        <f t="array" aca="1" ref="U462" ca="1">IFERROR(
IF(NOT(OR($G462="OBX",$G462="OBR")),INDEX(INDIRECT(U$2&amp;"!$A$1:$BJ$100"),MATCH("*"&amp;$G462&amp;"*",INDIRECT(U$2&amp;"!$B$1:$B$100"),0),MATCH($H462,INDIRECT(U$2&amp;"!$1:$1"),0)),
IF(OR($G462="OBX",$G462="OBR"),INDEX(INDIRECT(U$2&amp;"!$A$1:$BJ$100"),MATCH((("*"&amp;$G462&amp;"*")&amp;("*"&amp;$I462&amp;"*")&amp;("*"&amp;$J462&amp;"*")&amp;("*"&amp;$K462&amp;"*")),INDIRECT(U$2&amp;"!$B$1:$B$100")&amp;INDIRECT(U$2&amp;"!$E$1:$E$100")&amp;INDIRECT(U$2&amp;"!$G$1:$G$100")&amp;INDIRECT(U$2&amp;"!$F$1:$F$100"),0),MATCH($H462,INDIRECT(U$2&amp;"!$1:$1"),0)))),
"Not found")</f>
        <v>0</v>
      </c>
      <c r="V462" s="16" t="str">
        <f t="shared" ca="1" si="18"/>
        <v>Match</v>
      </c>
    </row>
    <row r="463" spans="1:22" ht="15" hidden="1" customHeight="1" x14ac:dyDescent="0.25">
      <c r="A463" s="10">
        <v>462</v>
      </c>
      <c r="B463" s="41" t="s">
        <v>639</v>
      </c>
      <c r="E463" s="10" t="s">
        <v>1437</v>
      </c>
      <c r="F463" s="10">
        <v>21</v>
      </c>
      <c r="G463" s="10" t="s">
        <v>1437</v>
      </c>
      <c r="H463" s="10">
        <v>21</v>
      </c>
      <c r="L463" s="10" t="s">
        <v>1465</v>
      </c>
      <c r="M463" s="10" t="s">
        <v>1465</v>
      </c>
      <c r="O463" s="10" t="s">
        <v>331</v>
      </c>
      <c r="U463" s="15">
        <f t="array" aca="1" ref="U463" ca="1">IFERROR(
IF(NOT(OR($G463="OBX",$G463="OBR")),INDEX(INDIRECT(U$2&amp;"!$A$1:$BJ$100"),MATCH("*"&amp;$G463&amp;"*",INDIRECT(U$2&amp;"!$B$1:$B$100"),0),MATCH($H463,INDIRECT(U$2&amp;"!$1:$1"),0)),
IF(OR($G463="OBX",$G463="OBR"),INDEX(INDIRECT(U$2&amp;"!$A$1:$BJ$100"),MATCH((("*"&amp;$G463&amp;"*")&amp;("*"&amp;$I463&amp;"*")&amp;("*"&amp;$J463&amp;"*")&amp;("*"&amp;$K463&amp;"*")),INDIRECT(U$2&amp;"!$B$1:$B$100")&amp;INDIRECT(U$2&amp;"!$E$1:$E$100")&amp;INDIRECT(U$2&amp;"!$G$1:$G$100")&amp;INDIRECT(U$2&amp;"!$F$1:$F$100"),0),MATCH($H463,INDIRECT(U$2&amp;"!$1:$1"),0)))),
"Not found")</f>
        <v>0</v>
      </c>
      <c r="V463" s="16" t="str">
        <f t="shared" ca="1" si="18"/>
        <v>Match</v>
      </c>
    </row>
    <row r="464" spans="1:22" ht="15" hidden="1" customHeight="1" x14ac:dyDescent="0.25">
      <c r="A464" s="10">
        <v>463</v>
      </c>
      <c r="B464" s="41" t="s">
        <v>639</v>
      </c>
      <c r="E464" s="10" t="s">
        <v>1437</v>
      </c>
      <c r="F464" s="10">
        <v>22</v>
      </c>
      <c r="G464" s="10" t="s">
        <v>1437</v>
      </c>
      <c r="H464" s="10">
        <v>22</v>
      </c>
      <c r="L464" s="10" t="s">
        <v>1466</v>
      </c>
      <c r="M464" s="10" t="s">
        <v>1466</v>
      </c>
      <c r="O464" s="10" t="s">
        <v>331</v>
      </c>
      <c r="U464" s="15">
        <f t="array" aca="1" ref="U464" ca="1">IFERROR(
IF(NOT(OR($G464="OBX",$G464="OBR")),INDEX(INDIRECT(U$2&amp;"!$A$1:$BJ$100"),MATCH("*"&amp;$G464&amp;"*",INDIRECT(U$2&amp;"!$B$1:$B$100"),0),MATCH($H464,INDIRECT(U$2&amp;"!$1:$1"),0)),
IF(OR($G464="OBX",$G464="OBR"),INDEX(INDIRECT(U$2&amp;"!$A$1:$BJ$100"),MATCH((("*"&amp;$G464&amp;"*")&amp;("*"&amp;$I464&amp;"*")&amp;("*"&amp;$J464&amp;"*")&amp;("*"&amp;$K464&amp;"*")),INDIRECT(U$2&amp;"!$B$1:$B$100")&amp;INDIRECT(U$2&amp;"!$E$1:$E$100")&amp;INDIRECT(U$2&amp;"!$G$1:$G$100")&amp;INDIRECT(U$2&amp;"!$F$1:$F$100"),0),MATCH($H464,INDIRECT(U$2&amp;"!$1:$1"),0)))),
"Not found")</f>
        <v>0</v>
      </c>
      <c r="V464" s="16" t="str">
        <f t="shared" ca="1" si="18"/>
        <v>Match</v>
      </c>
    </row>
    <row r="465" spans="1:22" ht="15" hidden="1" customHeight="1" x14ac:dyDescent="0.25">
      <c r="A465" s="10">
        <v>464</v>
      </c>
      <c r="B465" s="41" t="s">
        <v>639</v>
      </c>
      <c r="E465" s="10" t="s">
        <v>1437</v>
      </c>
      <c r="F465" s="10">
        <v>23</v>
      </c>
      <c r="G465" s="10" t="s">
        <v>1437</v>
      </c>
      <c r="H465" s="10">
        <v>23</v>
      </c>
      <c r="L465" s="10" t="s">
        <v>1467</v>
      </c>
      <c r="M465" s="10" t="s">
        <v>1467</v>
      </c>
      <c r="O465" s="10" t="s">
        <v>331</v>
      </c>
      <c r="U465" s="15">
        <f t="array" aca="1" ref="U465" ca="1">IFERROR(
IF(NOT(OR($G465="OBX",$G465="OBR")),INDEX(INDIRECT(U$2&amp;"!$A$1:$BJ$100"),MATCH("*"&amp;$G465&amp;"*",INDIRECT(U$2&amp;"!$B$1:$B$100"),0),MATCH($H465,INDIRECT(U$2&amp;"!$1:$1"),0)),
IF(OR($G465="OBX",$G465="OBR"),INDEX(INDIRECT(U$2&amp;"!$A$1:$BJ$100"),MATCH((("*"&amp;$G465&amp;"*")&amp;("*"&amp;$I465&amp;"*")&amp;("*"&amp;$J465&amp;"*")&amp;("*"&amp;$K465&amp;"*")),INDIRECT(U$2&amp;"!$B$1:$B$100")&amp;INDIRECT(U$2&amp;"!$E$1:$E$100")&amp;INDIRECT(U$2&amp;"!$G$1:$G$100")&amp;INDIRECT(U$2&amp;"!$F$1:$F$100"),0),MATCH($H465,INDIRECT(U$2&amp;"!$1:$1"),0)))),
"Not found")</f>
        <v>0</v>
      </c>
      <c r="V465" s="16" t="str">
        <f t="shared" ca="1" si="18"/>
        <v>Match</v>
      </c>
    </row>
    <row r="466" spans="1:22" ht="15" hidden="1" customHeight="1" x14ac:dyDescent="0.25">
      <c r="A466" s="10">
        <v>465</v>
      </c>
      <c r="B466" s="41" t="s">
        <v>639</v>
      </c>
      <c r="E466" s="10" t="s">
        <v>1437</v>
      </c>
      <c r="F466" s="10">
        <v>24</v>
      </c>
      <c r="G466" s="10" t="s">
        <v>1437</v>
      </c>
      <c r="H466" s="10">
        <v>24</v>
      </c>
      <c r="L466" s="10" t="s">
        <v>1468</v>
      </c>
      <c r="M466" s="10" t="s">
        <v>1468</v>
      </c>
      <c r="O466" s="10" t="s">
        <v>331</v>
      </c>
      <c r="U466" s="15">
        <f t="array" aca="1" ref="U466" ca="1">IFERROR(
IF(NOT(OR($G466="OBX",$G466="OBR")),INDEX(INDIRECT(U$2&amp;"!$A$1:$BJ$100"),MATCH("*"&amp;$G466&amp;"*",INDIRECT(U$2&amp;"!$B$1:$B$100"),0),MATCH($H466,INDIRECT(U$2&amp;"!$1:$1"),0)),
IF(OR($G466="OBX",$G466="OBR"),INDEX(INDIRECT(U$2&amp;"!$A$1:$BJ$100"),MATCH((("*"&amp;$G466&amp;"*")&amp;("*"&amp;$I466&amp;"*")&amp;("*"&amp;$J466&amp;"*")&amp;("*"&amp;$K466&amp;"*")),INDIRECT(U$2&amp;"!$B$1:$B$100")&amp;INDIRECT(U$2&amp;"!$E$1:$E$100")&amp;INDIRECT(U$2&amp;"!$G$1:$G$100")&amp;INDIRECT(U$2&amp;"!$F$1:$F$100"),0),MATCH($H466,INDIRECT(U$2&amp;"!$1:$1"),0)))),
"Not found")</f>
        <v>0</v>
      </c>
      <c r="V466" s="16" t="str">
        <f t="shared" ca="1" si="18"/>
        <v>Match</v>
      </c>
    </row>
    <row r="467" spans="1:22" ht="15" hidden="1" customHeight="1" x14ac:dyDescent="0.25">
      <c r="A467" s="10">
        <v>466</v>
      </c>
      <c r="B467" s="41" t="s">
        <v>639</v>
      </c>
      <c r="E467" s="10" t="s">
        <v>1437</v>
      </c>
      <c r="F467" s="10">
        <v>25</v>
      </c>
      <c r="G467" s="10" t="s">
        <v>1437</v>
      </c>
      <c r="H467" s="10">
        <v>25</v>
      </c>
      <c r="L467" s="10" t="s">
        <v>1469</v>
      </c>
      <c r="M467" s="10" t="s">
        <v>1469</v>
      </c>
      <c r="O467" s="10" t="s">
        <v>331</v>
      </c>
      <c r="U467" s="15">
        <f t="array" aca="1" ref="U467" ca="1">IFERROR(
IF(NOT(OR($G467="OBX",$G467="OBR")),INDEX(INDIRECT(U$2&amp;"!$A$1:$BJ$100"),MATCH("*"&amp;$G467&amp;"*",INDIRECT(U$2&amp;"!$B$1:$B$100"),0),MATCH($H467,INDIRECT(U$2&amp;"!$1:$1"),0)),
IF(OR($G467="OBX",$G467="OBR"),INDEX(INDIRECT(U$2&amp;"!$A$1:$BJ$100"),MATCH((("*"&amp;$G467&amp;"*")&amp;("*"&amp;$I467&amp;"*")&amp;("*"&amp;$J467&amp;"*")&amp;("*"&amp;$K467&amp;"*")),INDIRECT(U$2&amp;"!$B$1:$B$100")&amp;INDIRECT(U$2&amp;"!$E$1:$E$100")&amp;INDIRECT(U$2&amp;"!$G$1:$G$100")&amp;INDIRECT(U$2&amp;"!$F$1:$F$100"),0),MATCH($H467,INDIRECT(U$2&amp;"!$1:$1"),0)))),
"Not found")</f>
        <v>0</v>
      </c>
      <c r="V467" s="16" t="str">
        <f t="shared" ca="1" si="18"/>
        <v>Match</v>
      </c>
    </row>
    <row r="468" spans="1:22" ht="15" hidden="1" customHeight="1" x14ac:dyDescent="0.25">
      <c r="A468" s="10">
        <v>467</v>
      </c>
      <c r="B468" s="41" t="s">
        <v>639</v>
      </c>
      <c r="E468" s="10" t="s">
        <v>1437</v>
      </c>
      <c r="F468" s="10">
        <v>26</v>
      </c>
      <c r="G468" s="10" t="s">
        <v>1437</v>
      </c>
      <c r="H468" s="10">
        <v>26</v>
      </c>
      <c r="L468" s="10" t="s">
        <v>1470</v>
      </c>
      <c r="M468" s="10" t="s">
        <v>1470</v>
      </c>
      <c r="O468" s="10" t="s">
        <v>331</v>
      </c>
      <c r="U468" s="15">
        <f t="array" aca="1" ref="U468" ca="1">IFERROR(
IF(NOT(OR($G468="OBX",$G468="OBR")),INDEX(INDIRECT(U$2&amp;"!$A$1:$BJ$100"),MATCH("*"&amp;$G468&amp;"*",INDIRECT(U$2&amp;"!$B$1:$B$100"),0),MATCH($H468,INDIRECT(U$2&amp;"!$1:$1"),0)),
IF(OR($G468="OBX",$G468="OBR"),INDEX(INDIRECT(U$2&amp;"!$A$1:$BJ$100"),MATCH((("*"&amp;$G468&amp;"*")&amp;("*"&amp;$I468&amp;"*")&amp;("*"&amp;$J468&amp;"*")&amp;("*"&amp;$K468&amp;"*")),INDIRECT(U$2&amp;"!$B$1:$B$100")&amp;INDIRECT(U$2&amp;"!$E$1:$E$100")&amp;INDIRECT(U$2&amp;"!$G$1:$G$100")&amp;INDIRECT(U$2&amp;"!$F$1:$F$100"),0),MATCH($H468,INDIRECT(U$2&amp;"!$1:$1"),0)))),
"Not found")</f>
        <v>0</v>
      </c>
      <c r="V468" s="16" t="str">
        <f t="shared" ca="1" si="18"/>
        <v>Match</v>
      </c>
    </row>
    <row r="469" spans="1:22" ht="15" hidden="1" customHeight="1" x14ac:dyDescent="0.25">
      <c r="A469" s="10">
        <v>468</v>
      </c>
      <c r="B469" s="41" t="s">
        <v>639</v>
      </c>
      <c r="E469" s="10" t="s">
        <v>1437</v>
      </c>
      <c r="F469" s="10">
        <v>27</v>
      </c>
      <c r="G469" s="10" t="s">
        <v>1437</v>
      </c>
      <c r="H469" s="10">
        <v>27</v>
      </c>
      <c r="L469" s="10" t="s">
        <v>1471</v>
      </c>
      <c r="M469" s="10" t="s">
        <v>1471</v>
      </c>
      <c r="O469" s="10" t="s">
        <v>331</v>
      </c>
      <c r="U469" s="15">
        <f t="array" aca="1" ref="U469" ca="1">IFERROR(
IF(NOT(OR($G469="OBX",$G469="OBR")),INDEX(INDIRECT(U$2&amp;"!$A$1:$BJ$100"),MATCH("*"&amp;$G469&amp;"*",INDIRECT(U$2&amp;"!$B$1:$B$100"),0),MATCH($H469,INDIRECT(U$2&amp;"!$1:$1"),0)),
IF(OR($G469="OBX",$G469="OBR"),INDEX(INDIRECT(U$2&amp;"!$A$1:$BJ$100"),MATCH((("*"&amp;$G469&amp;"*")&amp;("*"&amp;$I469&amp;"*")&amp;("*"&amp;$J469&amp;"*")&amp;("*"&amp;$K469&amp;"*")),INDIRECT(U$2&amp;"!$B$1:$B$100")&amp;INDIRECT(U$2&amp;"!$E$1:$E$100")&amp;INDIRECT(U$2&amp;"!$G$1:$G$100")&amp;INDIRECT(U$2&amp;"!$F$1:$F$100"),0),MATCH($H469,INDIRECT(U$2&amp;"!$1:$1"),0)))),
"Not found")</f>
        <v>0</v>
      </c>
      <c r="V469" s="16" t="str">
        <f t="shared" ca="1" si="18"/>
        <v>Match</v>
      </c>
    </row>
    <row r="470" spans="1:22" ht="15" hidden="1" customHeight="1" x14ac:dyDescent="0.25">
      <c r="A470" s="10">
        <v>469</v>
      </c>
      <c r="B470" s="41" t="s">
        <v>639</v>
      </c>
      <c r="E470" s="10" t="s">
        <v>1437</v>
      </c>
      <c r="F470" s="10">
        <v>28</v>
      </c>
      <c r="G470" s="10" t="s">
        <v>1437</v>
      </c>
      <c r="H470" s="10">
        <v>28</v>
      </c>
      <c r="L470" s="10" t="s">
        <v>1472</v>
      </c>
      <c r="M470" s="10" t="s">
        <v>1472</v>
      </c>
      <c r="O470" s="10" t="s">
        <v>331</v>
      </c>
      <c r="U470" s="15">
        <f t="array" aca="1" ref="U470" ca="1">IFERROR(
IF(NOT(OR($G470="OBX",$G470="OBR")),INDEX(INDIRECT(U$2&amp;"!$A$1:$BJ$100"),MATCH("*"&amp;$G470&amp;"*",INDIRECT(U$2&amp;"!$B$1:$B$100"),0),MATCH($H470,INDIRECT(U$2&amp;"!$1:$1"),0)),
IF(OR($G470="OBX",$G470="OBR"),INDEX(INDIRECT(U$2&amp;"!$A$1:$BJ$100"),MATCH((("*"&amp;$G470&amp;"*")&amp;("*"&amp;$I470&amp;"*")&amp;("*"&amp;$J470&amp;"*")&amp;("*"&amp;$K470&amp;"*")),INDIRECT(U$2&amp;"!$B$1:$B$100")&amp;INDIRECT(U$2&amp;"!$E$1:$E$100")&amp;INDIRECT(U$2&amp;"!$G$1:$G$100")&amp;INDIRECT(U$2&amp;"!$F$1:$F$100"),0),MATCH($H470,INDIRECT(U$2&amp;"!$1:$1"),0)))),
"Not found")</f>
        <v>0</v>
      </c>
      <c r="V470" s="16" t="str">
        <f t="shared" ca="1" si="18"/>
        <v>Match</v>
      </c>
    </row>
    <row r="471" spans="1:22" ht="15" hidden="1" customHeight="1" x14ac:dyDescent="0.25">
      <c r="A471" s="10">
        <v>470</v>
      </c>
      <c r="B471" s="41" t="s">
        <v>639</v>
      </c>
      <c r="E471" s="10" t="s">
        <v>1437</v>
      </c>
      <c r="F471" s="10">
        <v>29</v>
      </c>
      <c r="G471" s="10" t="s">
        <v>1437</v>
      </c>
      <c r="H471" s="10">
        <v>29</v>
      </c>
      <c r="L471" s="10" t="s">
        <v>1473</v>
      </c>
      <c r="M471" s="10" t="s">
        <v>1473</v>
      </c>
      <c r="O471" s="10" t="s">
        <v>331</v>
      </c>
      <c r="U471" s="15">
        <f t="array" aca="1" ref="U471" ca="1">IFERROR(
IF(NOT(OR($G471="OBX",$G471="OBR")),INDEX(INDIRECT(U$2&amp;"!$A$1:$BJ$100"),MATCH("*"&amp;$G471&amp;"*",INDIRECT(U$2&amp;"!$B$1:$B$100"),0),MATCH($H471,INDIRECT(U$2&amp;"!$1:$1"),0)),
IF(OR($G471="OBX",$G471="OBR"),INDEX(INDIRECT(U$2&amp;"!$A$1:$BJ$100"),MATCH((("*"&amp;$G471&amp;"*")&amp;("*"&amp;$I471&amp;"*")&amp;("*"&amp;$J471&amp;"*")&amp;("*"&amp;$K471&amp;"*")),INDIRECT(U$2&amp;"!$B$1:$B$100")&amp;INDIRECT(U$2&amp;"!$E$1:$E$100")&amp;INDIRECT(U$2&amp;"!$G$1:$G$100")&amp;INDIRECT(U$2&amp;"!$F$1:$F$100"),0),MATCH($H471,INDIRECT(U$2&amp;"!$1:$1"),0)))),
"Not found")</f>
        <v>0</v>
      </c>
      <c r="V471" s="16" t="str">
        <f t="shared" ca="1" si="18"/>
        <v>Match</v>
      </c>
    </row>
    <row r="472" spans="1:22" ht="15" customHeight="1" x14ac:dyDescent="0.25">
      <c r="A472" s="10">
        <v>471</v>
      </c>
      <c r="B472" s="41"/>
      <c r="C472" s="12"/>
      <c r="D472" s="12" t="s">
        <v>1474</v>
      </c>
      <c r="E472" s="12" t="s">
        <v>80</v>
      </c>
      <c r="F472" s="12" t="s">
        <v>1475</v>
      </c>
      <c r="G472" s="12"/>
      <c r="H472" s="12"/>
      <c r="I472" s="12"/>
      <c r="J472" s="12"/>
      <c r="K472" s="12"/>
      <c r="L472" s="12" t="s">
        <v>1476</v>
      </c>
      <c r="M472" s="12" t="s">
        <v>1476</v>
      </c>
      <c r="N472" s="12" t="s">
        <v>1477</v>
      </c>
      <c r="O472" s="12" t="s">
        <v>1478</v>
      </c>
      <c r="P472" s="12" t="s">
        <v>1479</v>
      </c>
      <c r="Q472" s="12"/>
      <c r="R472" s="12" t="s">
        <v>1368</v>
      </c>
      <c r="S472" s="12"/>
      <c r="T472" s="12"/>
      <c r="U472" s="12"/>
      <c r="V472" s="12"/>
    </row>
    <row r="473" spans="1:22" ht="15" customHeight="1" x14ac:dyDescent="0.25">
      <c r="A473" s="10">
        <v>472</v>
      </c>
      <c r="B473" s="41"/>
      <c r="C473" s="12" t="s">
        <v>266</v>
      </c>
      <c r="D473" s="12"/>
      <c r="E473" s="12"/>
      <c r="F473" s="12"/>
      <c r="G473" s="12"/>
      <c r="H473" s="12"/>
      <c r="I473" s="12"/>
      <c r="J473" s="12"/>
      <c r="K473" s="12"/>
      <c r="L473" s="12" t="s">
        <v>266</v>
      </c>
      <c r="M473" s="12" t="s">
        <v>266</v>
      </c>
      <c r="N473" s="12"/>
      <c r="O473" s="12"/>
      <c r="P473" s="12"/>
      <c r="Q473" s="12"/>
      <c r="R473" s="12"/>
      <c r="S473" s="12"/>
      <c r="T473" s="12"/>
      <c r="U473" s="12"/>
      <c r="V473" s="12"/>
    </row>
    <row r="474" spans="1:22" ht="15" customHeight="1" x14ac:dyDescent="0.25">
      <c r="A474" s="10">
        <v>473</v>
      </c>
      <c r="B474" s="41"/>
      <c r="D474" s="10" t="s">
        <v>1480</v>
      </c>
      <c r="E474" s="10" t="s">
        <v>78</v>
      </c>
      <c r="F474" s="10" t="s">
        <v>265</v>
      </c>
      <c r="G474" s="10" t="s">
        <v>78</v>
      </c>
      <c r="H474" s="10">
        <v>4</v>
      </c>
      <c r="K474" s="10" t="s">
        <v>265</v>
      </c>
      <c r="L474" s="10" t="s">
        <v>266</v>
      </c>
      <c r="M474" s="10" t="s">
        <v>266</v>
      </c>
      <c r="N474" s="10" t="s">
        <v>267</v>
      </c>
      <c r="O474" s="10" t="s">
        <v>983</v>
      </c>
      <c r="P474" s="10" t="s">
        <v>328</v>
      </c>
      <c r="R474" s="10" t="s">
        <v>1481</v>
      </c>
      <c r="S474" s="10" t="s">
        <v>1525</v>
      </c>
      <c r="T474" s="10" t="str">
        <f>S474</f>
        <v>54089-8^Newborn screening panel AHIC^LN</v>
      </c>
      <c r="U474" s="10" t="str">
        <f t="array" aca="1" ref="U474" ca="1">IFERROR(
IF(NOT(OR($G474="OBX",$G474="OBR")),INDEX(INDIRECT(U$2&amp;"!$A$1:$BJ$100"),MATCH("*"&amp;$G474&amp;"*",INDIRECT(U$2&amp;"!$B$1:$B$100"),0),MATCH($H474,INDIRECT(U$2&amp;"!$1:$1"),0)),
IF(OR($G474="OBX",$G474="OBR"),INDEX(INDIRECT(U$2&amp;"!$A$1:$BJ$100"),MATCH((("*"&amp;$G474&amp;"*")&amp;("*"&amp;$I474&amp;"*")&amp;("*"&amp;$J474&amp;"*")&amp;("*"&amp;$K474&amp;"*")),INDIRECT(U$2&amp;"!$B$1:$B$100")&amp;INDIRECT(U$2&amp;"!$E$1:$E$100")&amp;INDIRECT(U$2&amp;"!$G$1:$G$100")&amp;INDIRECT(U$2&amp;"!$F$1:$F$100"),0),MATCH($H474,INDIRECT(U$2&amp;"!$1:$1"),0)))),
"Not found")</f>
        <v>54089-8^Newborn screening panel AHIC^LN</v>
      </c>
      <c r="V474" s="16" t="str">
        <f ca="1">IF(T474=U474,"Match","")</f>
        <v>Match</v>
      </c>
    </row>
    <row r="475" spans="1:22" ht="15" customHeight="1" x14ac:dyDescent="0.25">
      <c r="A475" s="10">
        <v>474</v>
      </c>
      <c r="B475" s="41"/>
      <c r="C475" s="12" t="s">
        <v>269</v>
      </c>
      <c r="D475" s="12"/>
      <c r="E475" s="12"/>
      <c r="F475" s="12"/>
      <c r="G475" s="12"/>
      <c r="H475" s="12"/>
      <c r="I475" s="12"/>
      <c r="J475" s="12"/>
      <c r="K475" s="12"/>
      <c r="L475" s="12" t="s">
        <v>269</v>
      </c>
      <c r="M475" s="12" t="s">
        <v>269</v>
      </c>
      <c r="N475" s="12"/>
      <c r="O475" s="12"/>
      <c r="P475" s="12"/>
      <c r="Q475" s="12"/>
      <c r="R475" s="12"/>
      <c r="S475" s="12"/>
      <c r="T475" s="12"/>
      <c r="U475" s="12"/>
      <c r="V475" s="12"/>
    </row>
    <row r="476" spans="1:22" ht="15" customHeight="1" x14ac:dyDescent="0.25">
      <c r="A476" s="10">
        <v>475</v>
      </c>
      <c r="B476" s="41"/>
      <c r="D476" s="10" t="s">
        <v>265</v>
      </c>
      <c r="E476" s="20" t="s">
        <v>78</v>
      </c>
      <c r="F476" s="10" t="s">
        <v>268</v>
      </c>
      <c r="G476" s="10" t="s">
        <v>78</v>
      </c>
      <c r="H476" s="9">
        <v>4</v>
      </c>
      <c r="K476" s="10" t="s">
        <v>268</v>
      </c>
      <c r="L476" s="10" t="s">
        <v>269</v>
      </c>
      <c r="M476" s="10" t="s">
        <v>269</v>
      </c>
      <c r="N476" s="10" t="s">
        <v>267</v>
      </c>
      <c r="O476" s="10" t="s">
        <v>983</v>
      </c>
      <c r="P476" s="10" t="s">
        <v>328</v>
      </c>
      <c r="Q476" s="20"/>
      <c r="R476" s="10" t="s">
        <v>1485</v>
      </c>
      <c r="U476" s="15" t="str">
        <f t="array" aca="1" ref="U476" ca="1">IFERROR(
IF(NOT(OR($G476="OBX",$G476="OBR")),INDEX(INDIRECT(U$2&amp;"!$A$1:$BJ$100"),MATCH("*"&amp;$G476&amp;"*",INDIRECT(U$2&amp;"!$B$1:$B$100"),0),MATCH($H476,INDIRECT(U$2&amp;"!$1:$1"),0)),
IF(OR($G476="OBX",$G476="OBR"),INDEX(INDIRECT(U$2&amp;"!$A$1:$BJ$100"),MATCH((("*"&amp;$G476&amp;"*")&amp;("*"&amp;$I476&amp;"*")&amp;("*"&amp;$J476&amp;"*")&amp;("*"&amp;$K476&amp;"*")),INDIRECT(U$2&amp;"!$B$1:$B$100")&amp;INDIRECT(U$2&amp;"!$E$1:$E$100")&amp;INDIRECT(U$2&amp;"!$G$1:$G$100")&amp;INDIRECT(U$2&amp;"!$F$1:$F$100"),0),MATCH($H476,INDIRECT(U$2&amp;"!$1:$1"),0)))),
"Not found")</f>
        <v>Not found</v>
      </c>
      <c r="V476" s="16" t="str">
        <f ca="1">IF(T476=U476,"Match","")</f>
        <v/>
      </c>
    </row>
    <row r="477" spans="1:22" ht="15" customHeight="1" x14ac:dyDescent="0.25">
      <c r="A477" s="10">
        <v>476</v>
      </c>
      <c r="B477" s="41"/>
      <c r="C477" s="21"/>
      <c r="D477" s="21"/>
      <c r="E477" s="21"/>
      <c r="F477" s="21"/>
      <c r="G477" s="21"/>
      <c r="H477" s="21"/>
      <c r="I477" s="21"/>
      <c r="J477" s="21"/>
      <c r="K477" s="21"/>
      <c r="L477" s="21"/>
      <c r="M477" s="21" t="s">
        <v>1</v>
      </c>
      <c r="N477" s="21"/>
      <c r="O477" s="21"/>
      <c r="P477" s="21"/>
      <c r="Q477" s="21"/>
      <c r="R477" s="21"/>
      <c r="S477" s="21"/>
      <c r="T477" s="21"/>
      <c r="U477" s="21"/>
      <c r="V477" s="21"/>
    </row>
    <row r="478" spans="1:22" s="19" customFormat="1" ht="15" customHeight="1" x14ac:dyDescent="0.25">
      <c r="A478" s="10">
        <v>477</v>
      </c>
      <c r="B478" s="41"/>
      <c r="C478" s="10"/>
      <c r="D478" s="10" t="s">
        <v>1482</v>
      </c>
      <c r="E478" s="20" t="s">
        <v>80</v>
      </c>
      <c r="F478" s="10" t="s">
        <v>3</v>
      </c>
      <c r="G478" s="10" t="s">
        <v>80</v>
      </c>
      <c r="H478" s="10">
        <v>3</v>
      </c>
      <c r="I478" s="10" t="s">
        <v>3</v>
      </c>
      <c r="J478" s="10"/>
      <c r="K478" s="10"/>
      <c r="L478" s="10" t="s">
        <v>1</v>
      </c>
      <c r="M478" s="22" t="s">
        <v>872</v>
      </c>
      <c r="N478" s="10" t="s">
        <v>1483</v>
      </c>
      <c r="O478" s="10" t="s">
        <v>987</v>
      </c>
      <c r="P478" s="10" t="s">
        <v>331</v>
      </c>
      <c r="Q478" s="20" t="s">
        <v>103</v>
      </c>
      <c r="R478" s="10" t="s">
        <v>1484</v>
      </c>
      <c r="S478" s="10"/>
      <c r="T478" s="14" t="s">
        <v>1671</v>
      </c>
      <c r="U478" s="15" t="str">
        <f t="array" aca="1" ref="U478" ca="1">IFERROR(
IF(NOT(OR($G478="OBX",$G478="OBR")),INDEX(INDIRECT(U$2&amp;"!$A$1:$BJ$100"),MATCH("*"&amp;$G478&amp;"*",INDIRECT(U$2&amp;"!$B$1:$B$100"),0),MATCH($H478,INDIRECT(U$2&amp;"!$1:$1"),0)),
IF(OR($G478="OBX",$G478="OBR"),INDEX(INDIRECT(U$2&amp;"!$A$1:$BJ$100"),MATCH((("*"&amp;$G478&amp;"*")&amp;("*"&amp;$I478&amp;"*")&amp;("*"&amp;$J478&amp;"*")&amp;("*"&amp;$K478&amp;"*")),INDIRECT(U$2&amp;"!$B$1:$B$100")&amp;INDIRECT(U$2&amp;"!$E$1:$E$100")&amp;INDIRECT(U$2&amp;"!$G$1:$G$100")&amp;INDIRECT(U$2&amp;"!$F$1:$F$100"),0),MATCH($H478,INDIRECT(U$2&amp;"!$1:$1"),0)))),
"Not found")</f>
        <v>57721-3^Reason for lab test in Dried blood spot^LN</v>
      </c>
      <c r="V478" s="16" t="str">
        <f ca="1">IF(T478=U478,"Match","")</f>
        <v>Match</v>
      </c>
    </row>
    <row r="479" spans="1:22" ht="15" customHeight="1" x14ac:dyDescent="0.25">
      <c r="A479" s="10">
        <v>478</v>
      </c>
      <c r="B479" s="41"/>
      <c r="D479" s="10" t="s">
        <v>1482</v>
      </c>
      <c r="E479" s="20" t="s">
        <v>80</v>
      </c>
      <c r="F479" s="10" t="s">
        <v>3</v>
      </c>
      <c r="G479" s="10" t="s">
        <v>80</v>
      </c>
      <c r="H479" s="9">
        <v>5</v>
      </c>
      <c r="I479" s="10" t="s">
        <v>3</v>
      </c>
      <c r="J479" s="10" t="str">
        <f t="array" ref="J479">IFERROR(INDEX(Mappings!I:I,MATCH(#REF!&amp;L479,Mappings!J:J&amp;Mappings!D:D,0)),"")</f>
        <v/>
      </c>
      <c r="L479" s="10" t="s">
        <v>1</v>
      </c>
      <c r="M479" s="10" t="s">
        <v>580</v>
      </c>
      <c r="N479" s="10" t="s">
        <v>1483</v>
      </c>
      <c r="Q479" s="20"/>
      <c r="S479" s="18" t="s">
        <v>1548</v>
      </c>
      <c r="T479" s="17" t="str">
        <f t="array" ref="T479">IFERROR(INDEX(Mappings!$L:$L,MATCH(S479&amp;$L479,Mappings!$J:$J&amp;Mappings!$D:$D,0)),"")</f>
        <v>LA12421-6^Initial screen^LN</v>
      </c>
      <c r="U479" s="15" t="str">
        <f t="array" aca="1" ref="U479" ca="1">IFERROR(
IF(NOT(OR($G479="OBX",$G479="OBR")),INDEX(INDIRECT(U$2&amp;"!$A$1:$BJ$100"),MATCH("*"&amp;$G479&amp;"*",INDIRECT(U$2&amp;"!$B$1:$B$100"),0),MATCH($H479,INDIRECT(U$2&amp;"!$1:$1"),0)),
IF(OR($G479="OBX",$G479="OBR"),INDEX(INDIRECT(U$2&amp;"!$A$1:$BJ$100"),MATCH((("*"&amp;$G479&amp;"*")&amp;("*"&amp;$I479&amp;"*")&amp;("*"&amp;$J479&amp;"*")&amp;("*"&amp;$K479&amp;"*")),INDIRECT(U$2&amp;"!$B$1:$B$100")&amp;INDIRECT(U$2&amp;"!$E$1:$E$100")&amp;INDIRECT(U$2&amp;"!$G$1:$G$100")&amp;INDIRECT(U$2&amp;"!$F$1:$F$100"),0),MATCH($H479,INDIRECT(U$2&amp;"!$1:$1"),0)))),
"Not found")</f>
        <v>LA12421-6^Initial screen^LN</v>
      </c>
      <c r="V479" s="16" t="str">
        <f t="shared" ref="V479:V484" ca="1" si="19">IF(T479=U479,"Match","")</f>
        <v>Match</v>
      </c>
    </row>
    <row r="480" spans="1:22" ht="15" customHeight="1" x14ac:dyDescent="0.25">
      <c r="A480" s="10">
        <v>479</v>
      </c>
      <c r="B480" s="41"/>
      <c r="D480" s="10" t="s">
        <v>1482</v>
      </c>
      <c r="E480" s="20" t="s">
        <v>80</v>
      </c>
      <c r="F480" s="10" t="s">
        <v>3</v>
      </c>
      <c r="G480" s="10" t="s">
        <v>80</v>
      </c>
      <c r="H480" s="9">
        <v>2</v>
      </c>
      <c r="I480" s="10" t="s">
        <v>3</v>
      </c>
      <c r="L480" s="10" t="s">
        <v>1</v>
      </c>
      <c r="M480" s="22" t="s">
        <v>587</v>
      </c>
      <c r="N480" s="10" t="s">
        <v>1483</v>
      </c>
      <c r="Q480" s="20"/>
      <c r="T480" s="17" t="s">
        <v>82</v>
      </c>
      <c r="U480" s="15" t="str">
        <f t="array" aca="1" ref="U480" ca="1">IFERROR(
IF(NOT(OR($G480="OBX",$G480="OBR")),INDEX(INDIRECT(U$2&amp;"!$A$1:$BJ$100"),MATCH("*"&amp;$G480&amp;"*",INDIRECT(U$2&amp;"!$B$1:$B$100"),0),MATCH($H480,INDIRECT(U$2&amp;"!$1:$1"),0)),
IF(OR($G480="OBX",$G480="OBR"),INDEX(INDIRECT(U$2&amp;"!$A$1:$BJ$100"),MATCH((("*"&amp;$G480&amp;"*")&amp;("*"&amp;$I480&amp;"*")&amp;("*"&amp;$J480&amp;"*")&amp;("*"&amp;$K480&amp;"*")),INDIRECT(U$2&amp;"!$B$1:$B$100")&amp;INDIRECT(U$2&amp;"!$E$1:$E$100")&amp;INDIRECT(U$2&amp;"!$G$1:$G$100")&amp;INDIRECT(U$2&amp;"!$F$1:$F$100"),0),MATCH($H480,INDIRECT(U$2&amp;"!$1:$1"),0)))),
"Not found")</f>
        <v>CWE</v>
      </c>
      <c r="V480" s="16" t="str">
        <f t="shared" ca="1" si="19"/>
        <v>Match</v>
      </c>
    </row>
    <row r="481" spans="1:22" ht="15" customHeight="1" x14ac:dyDescent="0.25">
      <c r="A481" s="10">
        <v>480</v>
      </c>
      <c r="B481" s="41"/>
      <c r="D481" s="10" t="s">
        <v>1482</v>
      </c>
      <c r="E481" s="20" t="s">
        <v>80</v>
      </c>
      <c r="F481" s="10" t="s">
        <v>3</v>
      </c>
      <c r="G481" s="10" t="s">
        <v>80</v>
      </c>
      <c r="H481" s="9">
        <v>4</v>
      </c>
      <c r="I481" s="10" t="s">
        <v>3</v>
      </c>
      <c r="L481" s="10" t="s">
        <v>1</v>
      </c>
      <c r="M481" s="22" t="s">
        <v>1412</v>
      </c>
      <c r="N481" s="10" t="s">
        <v>1483</v>
      </c>
      <c r="Q481" s="20"/>
      <c r="T481" s="17">
        <f>S481</f>
        <v>0</v>
      </c>
      <c r="U481" s="15">
        <f t="array" aca="1" ref="U481" ca="1">IFERROR(
IF(NOT(OR($G481="OBX",$G481="OBR")),INDEX(INDIRECT(U$2&amp;"!$A$1:$BJ$100"),MATCH("*"&amp;$G481&amp;"*",INDIRECT(U$2&amp;"!$B$1:$B$100"),0),MATCH($H481,INDIRECT(U$2&amp;"!$1:$1"),0)),
IF(OR($G481="OBX",$G481="OBR"),INDEX(INDIRECT(U$2&amp;"!$A$1:$BJ$100"),MATCH((("*"&amp;$G481&amp;"*")&amp;("*"&amp;$I481&amp;"*")&amp;("*"&amp;$J481&amp;"*")&amp;("*"&amp;$K481&amp;"*")),INDIRECT(U$2&amp;"!$B$1:$B$100")&amp;INDIRECT(U$2&amp;"!$E$1:$E$100")&amp;INDIRECT(U$2&amp;"!$G$1:$G$100")&amp;INDIRECT(U$2&amp;"!$F$1:$F$100"),0),MATCH($H481,INDIRECT(U$2&amp;"!$1:$1"),0)))),
"Not found")</f>
        <v>0</v>
      </c>
      <c r="V481" s="16" t="str">
        <f t="shared" ca="1" si="19"/>
        <v>Match</v>
      </c>
    </row>
    <row r="482" spans="1:22" ht="15" customHeight="1" x14ac:dyDescent="0.25">
      <c r="A482" s="10">
        <v>481</v>
      </c>
      <c r="B482" s="41"/>
      <c r="D482" s="10" t="s">
        <v>1482</v>
      </c>
      <c r="E482" s="20" t="s">
        <v>80</v>
      </c>
      <c r="F482" s="10" t="s">
        <v>3</v>
      </c>
      <c r="G482" s="10" t="s">
        <v>80</v>
      </c>
      <c r="H482" s="9">
        <v>11</v>
      </c>
      <c r="I482" s="10" t="s">
        <v>3</v>
      </c>
      <c r="L482" s="10" t="s">
        <v>1</v>
      </c>
      <c r="M482" s="22" t="s">
        <v>502</v>
      </c>
      <c r="N482" s="10" t="s">
        <v>1483</v>
      </c>
      <c r="Q482" s="20"/>
      <c r="T482" s="15" t="s">
        <v>331</v>
      </c>
      <c r="U482" s="15" t="str">
        <f t="array" aca="1" ref="U482" ca="1">IFERROR(
IF(NOT(OR($G482="OBX",$G482="OBR")),INDEX(INDIRECT(U$2&amp;"!$A$1:$BJ$100"),MATCH("*"&amp;$G482&amp;"*",INDIRECT(U$2&amp;"!$B$1:$B$100"),0),MATCH($H482,INDIRECT(U$2&amp;"!$1:$1"),0)),
IF(OR($G482="OBX",$G482="OBR"),INDEX(INDIRECT(U$2&amp;"!$A$1:$BJ$100"),MATCH((("*"&amp;$G482&amp;"*")&amp;("*"&amp;$I482&amp;"*")&amp;("*"&amp;$J482&amp;"*")&amp;("*"&amp;$K482&amp;"*")),INDIRECT(U$2&amp;"!$B$1:$B$100")&amp;INDIRECT(U$2&amp;"!$E$1:$E$100")&amp;INDIRECT(U$2&amp;"!$G$1:$G$100")&amp;INDIRECT(U$2&amp;"!$F$1:$F$100"),0),MATCH($H482,INDIRECT(U$2&amp;"!$1:$1"),0)))),
"Not found")</f>
        <v>O</v>
      </c>
      <c r="V482" s="16" t="str">
        <f t="shared" ca="1" si="19"/>
        <v>Match</v>
      </c>
    </row>
    <row r="483" spans="1:22" ht="15" customHeight="1" x14ac:dyDescent="0.25">
      <c r="A483" s="10">
        <v>482</v>
      </c>
      <c r="B483" s="41"/>
      <c r="D483" s="10" t="s">
        <v>1482</v>
      </c>
      <c r="E483" s="20" t="s">
        <v>80</v>
      </c>
      <c r="F483" s="10" t="s">
        <v>3</v>
      </c>
      <c r="G483" s="10" t="s">
        <v>80</v>
      </c>
      <c r="H483" s="9">
        <v>14</v>
      </c>
      <c r="I483" s="10" t="s">
        <v>3</v>
      </c>
      <c r="L483" s="10" t="s">
        <v>1</v>
      </c>
      <c r="M483" s="22" t="s">
        <v>1424</v>
      </c>
      <c r="N483" s="10" t="s">
        <v>1483</v>
      </c>
      <c r="Q483" s="20"/>
      <c r="S483" s="43">
        <v>42788.787499999999</v>
      </c>
      <c r="T483" s="17" t="str">
        <f>IF(S483=0,"",(CONCATENATE(TEXT(S483,"yyyymmddhhmm"),"-0",'Summary Info'!$C$10)))</f>
        <v>201702221854-0500</v>
      </c>
      <c r="U483" s="15" t="str">
        <f t="array" aca="1" ref="U483" ca="1">IFERROR(
IF(NOT(OR($G483="OBX",$G483="OBR")),INDEX(INDIRECT(U$2&amp;"!$A$1:$BJ$100"),MATCH("*"&amp;$G483&amp;"*",INDIRECT(U$2&amp;"!$B$1:$B$100"),0),MATCH($H483,INDIRECT(U$2&amp;"!$1:$1"),0)),
IF(OR($G483="OBX",$G483="OBR"),INDEX(INDIRECT(U$2&amp;"!$A$1:$BJ$100"),MATCH((("*"&amp;$G483&amp;"*")&amp;("*"&amp;$I483&amp;"*")&amp;("*"&amp;$J483&amp;"*")&amp;("*"&amp;$K483&amp;"*")),INDIRECT(U$2&amp;"!$B$1:$B$100")&amp;INDIRECT(U$2&amp;"!$E$1:$E$100")&amp;INDIRECT(U$2&amp;"!$G$1:$G$100")&amp;INDIRECT(U$2&amp;"!$F$1:$F$100"),0),MATCH($H483,INDIRECT(U$2&amp;"!$1:$1"),0)))),
"Not found")</f>
        <v>201702221854-0500</v>
      </c>
      <c r="V483" s="16" t="str">
        <f t="shared" ca="1" si="19"/>
        <v>Match</v>
      </c>
    </row>
    <row r="484" spans="1:22" ht="15" customHeight="1" x14ac:dyDescent="0.25">
      <c r="A484" s="10">
        <v>483</v>
      </c>
      <c r="B484" s="41"/>
      <c r="D484" s="10" t="s">
        <v>1482</v>
      </c>
      <c r="E484" s="20" t="s">
        <v>80</v>
      </c>
      <c r="F484" s="10" t="s">
        <v>3</v>
      </c>
      <c r="G484" s="10" t="s">
        <v>80</v>
      </c>
      <c r="H484" s="9">
        <v>29</v>
      </c>
      <c r="I484" s="10" t="s">
        <v>3</v>
      </c>
      <c r="L484" s="10" t="s">
        <v>1</v>
      </c>
      <c r="M484" s="10" t="s">
        <v>853</v>
      </c>
      <c r="N484" s="10" t="s">
        <v>1483</v>
      </c>
      <c r="S484" s="17"/>
      <c r="T484" s="14" t="s">
        <v>860</v>
      </c>
      <c r="U484" s="15" t="str">
        <f t="array" aca="1" ref="U484" ca="1">IFERROR(
IF(NOT(OR($G484="OBX",$G484="OBR")),INDEX(INDIRECT(U$2&amp;"!$A$1:$BJ$100"),MATCH("*"&amp;$G484&amp;"*",INDIRECT(U$2&amp;"!$B$1:$B$100"),0),MATCH($H484,INDIRECT(U$2&amp;"!$1:$1"),0)),
IF(OR($G484="OBX",$G484="OBR"),INDEX(INDIRECT(U$2&amp;"!$A$1:$BJ$100"),MATCH((("*"&amp;$G484&amp;"*")&amp;("*"&amp;$I484&amp;"*")&amp;("*"&amp;$J484&amp;"*")&amp;("*"&amp;$K484&amp;"*")),INDIRECT(U$2&amp;"!$B$1:$B$100")&amp;INDIRECT(U$2&amp;"!$E$1:$E$100")&amp;INDIRECT(U$2&amp;"!$G$1:$G$100")&amp;INDIRECT(U$2&amp;"!$F$1:$F$100"),0),MATCH($H484,INDIRECT(U$2&amp;"!$1:$1"),0)))),
"Not found")</f>
        <v>QST</v>
      </c>
      <c r="V484" s="16" t="str">
        <f t="shared" ca="1" si="19"/>
        <v>Match</v>
      </c>
    </row>
    <row r="485" spans="1:22" ht="15" customHeight="1" x14ac:dyDescent="0.25">
      <c r="A485" s="10">
        <v>484</v>
      </c>
      <c r="B485" s="41"/>
      <c r="C485" s="21" t="s">
        <v>269</v>
      </c>
      <c r="D485" s="21"/>
      <c r="E485" s="21"/>
      <c r="F485" s="21"/>
      <c r="G485" s="21"/>
      <c r="H485" s="21"/>
      <c r="I485" s="21"/>
      <c r="J485" s="21"/>
      <c r="K485" s="21"/>
      <c r="L485" s="21"/>
      <c r="M485" s="21" t="s">
        <v>288</v>
      </c>
      <c r="N485" s="21"/>
      <c r="O485" s="21"/>
      <c r="P485" s="21"/>
      <c r="Q485" s="21"/>
      <c r="R485" s="21"/>
      <c r="S485" s="21"/>
      <c r="T485" s="21"/>
      <c r="U485" s="21"/>
      <c r="V485" s="21"/>
    </row>
    <row r="486" spans="1:22" s="19" customFormat="1" ht="15" customHeight="1" x14ac:dyDescent="0.25">
      <c r="A486" s="10">
        <v>485</v>
      </c>
      <c r="B486" s="41"/>
      <c r="C486" s="10" t="s">
        <v>269</v>
      </c>
      <c r="D486" s="10" t="s">
        <v>268</v>
      </c>
      <c r="E486" s="20" t="s">
        <v>80</v>
      </c>
      <c r="F486" s="10" t="s">
        <v>287</v>
      </c>
      <c r="G486" s="10" t="s">
        <v>80</v>
      </c>
      <c r="H486" s="10">
        <v>3</v>
      </c>
      <c r="I486" s="10" t="s">
        <v>287</v>
      </c>
      <c r="J486" s="10"/>
      <c r="K486" s="10"/>
      <c r="L486" s="10" t="s">
        <v>288</v>
      </c>
      <c r="M486" s="22" t="s">
        <v>872</v>
      </c>
      <c r="N486" s="10" t="s">
        <v>289</v>
      </c>
      <c r="O486" s="10" t="s">
        <v>987</v>
      </c>
      <c r="P486" s="10" t="s">
        <v>348</v>
      </c>
      <c r="Q486" s="20"/>
      <c r="R486" s="10" t="s">
        <v>1486</v>
      </c>
      <c r="S486" s="10"/>
      <c r="T486" s="14" t="s">
        <v>1528</v>
      </c>
      <c r="U486" s="15" t="str">
        <f t="array" aca="1" ref="U486" ca="1">IFERROR(
IF(NOT(OR($G486="OBX",$G486="OBR")),INDEX(INDIRECT(U$2&amp;"!$A$1:$BJ$100"),MATCH("*"&amp;$G486&amp;"*",INDIRECT(U$2&amp;"!$B$1:$B$100"),0),MATCH($H486,INDIRECT(U$2&amp;"!$1:$1"),0)),
IF(OR($G486="OBX",$G486="OBR"),INDEX(INDIRECT(U$2&amp;"!$A$1:$BJ$100"),MATCH((("*"&amp;$G486&amp;"*")&amp;("*"&amp;$I486&amp;"*")&amp;("*"&amp;$J486&amp;"*")&amp;("*"&amp;$K486&amp;"*")),INDIRECT(U$2&amp;"!$B$1:$B$100")&amp;INDIRECT(U$2&amp;"!$E$1:$E$100")&amp;INDIRECT(U$2&amp;"!$G$1:$G$100")&amp;INDIRECT(U$2&amp;"!$F$1:$F$100"),0),MATCH($H486,INDIRECT(U$2&amp;"!$1:$1"),0)))),
"Not found")</f>
        <v>57716-3^State printed on filter paper card [Identifier] in NBS card^LN</v>
      </c>
      <c r="V486" s="16" t="str">
        <f ca="1">IF(T486=U486,"Match","")</f>
        <v>Match</v>
      </c>
    </row>
    <row r="487" spans="1:22" ht="15" customHeight="1" x14ac:dyDescent="0.25">
      <c r="A487" s="10">
        <v>486</v>
      </c>
      <c r="B487" s="41"/>
      <c r="C487" s="10" t="s">
        <v>269</v>
      </c>
      <c r="D487" s="10" t="s">
        <v>268</v>
      </c>
      <c r="E487" s="20" t="s">
        <v>80</v>
      </c>
      <c r="F487" s="10" t="s">
        <v>287</v>
      </c>
      <c r="G487" s="10" t="s">
        <v>80</v>
      </c>
      <c r="H487" s="9">
        <v>5</v>
      </c>
      <c r="I487" s="10" t="s">
        <v>287</v>
      </c>
      <c r="J487" s="10" t="str">
        <f t="array" ref="J487">IFERROR(INDEX(Mappings!I:I,MATCH(#REF!&amp;L487,Mappings!J:J&amp;Mappings!D:D,0)),"")</f>
        <v/>
      </c>
      <c r="L487" s="10" t="s">
        <v>288</v>
      </c>
      <c r="M487" s="10" t="s">
        <v>580</v>
      </c>
      <c r="N487" s="10" t="s">
        <v>289</v>
      </c>
      <c r="Q487" s="20"/>
      <c r="S487" s="13" t="s">
        <v>1529</v>
      </c>
      <c r="T487" s="17" t="str">
        <f>S487</f>
        <v>VA</v>
      </c>
      <c r="U487" s="15" t="str">
        <f t="array" aca="1" ref="U487" ca="1">IFERROR(
IF(NOT(OR($G487="OBX",$G487="OBR")),INDEX(INDIRECT(U$2&amp;"!$A$1:$BJ$100"),MATCH("*"&amp;$G487&amp;"*",INDIRECT(U$2&amp;"!$B$1:$B$100"),0),MATCH($H487,INDIRECT(U$2&amp;"!$1:$1"),0)),
IF(OR($G487="OBX",$G487="OBR"),INDEX(INDIRECT(U$2&amp;"!$A$1:$BJ$100"),MATCH((("*"&amp;$G487&amp;"*")&amp;("*"&amp;$I487&amp;"*")&amp;("*"&amp;$J487&amp;"*")&amp;("*"&amp;$K487&amp;"*")),INDIRECT(U$2&amp;"!$B$1:$B$100")&amp;INDIRECT(U$2&amp;"!$E$1:$E$100")&amp;INDIRECT(U$2&amp;"!$G$1:$G$100")&amp;INDIRECT(U$2&amp;"!$F$1:$F$100"),0),MATCH($H487,INDIRECT(U$2&amp;"!$1:$1"),0)))),
"Not found")</f>
        <v>VA</v>
      </c>
      <c r="V487" s="16" t="str">
        <f t="shared" ref="V487:V492" ca="1" si="20">IF(T487=U487,"Match","")</f>
        <v>Match</v>
      </c>
    </row>
    <row r="488" spans="1:22" ht="15" customHeight="1" x14ac:dyDescent="0.25">
      <c r="A488" s="10">
        <v>487</v>
      </c>
      <c r="B488" s="41"/>
      <c r="C488" s="10" t="s">
        <v>269</v>
      </c>
      <c r="D488" s="10" t="s">
        <v>268</v>
      </c>
      <c r="E488" s="20" t="s">
        <v>80</v>
      </c>
      <c r="F488" s="10" t="s">
        <v>287</v>
      </c>
      <c r="G488" s="10" t="s">
        <v>80</v>
      </c>
      <c r="H488" s="9">
        <v>2</v>
      </c>
      <c r="I488" s="10" t="s">
        <v>287</v>
      </c>
      <c r="L488" s="10" t="s">
        <v>288</v>
      </c>
      <c r="M488" s="22" t="s">
        <v>587</v>
      </c>
      <c r="N488" s="10" t="s">
        <v>289</v>
      </c>
      <c r="Q488" s="20"/>
      <c r="T488" s="14" t="s">
        <v>612</v>
      </c>
      <c r="U488" s="15" t="str">
        <f t="array" aca="1" ref="U488" ca="1">IFERROR(
IF(NOT(OR($G488="OBX",$G488="OBR")),INDEX(INDIRECT(U$2&amp;"!$A$1:$BJ$100"),MATCH("*"&amp;$G488&amp;"*",INDIRECT(U$2&amp;"!$B$1:$B$100"),0),MATCH($H488,INDIRECT(U$2&amp;"!$1:$1"),0)),
IF(OR($G488="OBX",$G488="OBR"),INDEX(INDIRECT(U$2&amp;"!$A$1:$BJ$100"),MATCH((("*"&amp;$G488&amp;"*")&amp;("*"&amp;$I488&amp;"*")&amp;("*"&amp;$J488&amp;"*")&amp;("*"&amp;$K488&amp;"*")),INDIRECT(U$2&amp;"!$B$1:$B$100")&amp;INDIRECT(U$2&amp;"!$E$1:$E$100")&amp;INDIRECT(U$2&amp;"!$G$1:$G$100")&amp;INDIRECT(U$2&amp;"!$F$1:$F$100"),0),MATCH($H488,INDIRECT(U$2&amp;"!$1:$1"),0)))),
"Not found")</f>
        <v>TX</v>
      </c>
      <c r="V488" s="16" t="str">
        <f t="shared" ca="1" si="20"/>
        <v>Match</v>
      </c>
    </row>
    <row r="489" spans="1:22" ht="15" customHeight="1" x14ac:dyDescent="0.25">
      <c r="A489" s="10">
        <v>488</v>
      </c>
      <c r="B489" s="41"/>
      <c r="C489" s="10" t="s">
        <v>269</v>
      </c>
      <c r="D489" s="10" t="s">
        <v>268</v>
      </c>
      <c r="E489" s="20" t="s">
        <v>80</v>
      </c>
      <c r="F489" s="10" t="s">
        <v>287</v>
      </c>
      <c r="G489" s="10" t="s">
        <v>80</v>
      </c>
      <c r="H489" s="9">
        <v>4</v>
      </c>
      <c r="I489" s="10" t="s">
        <v>287</v>
      </c>
      <c r="L489" s="10" t="s">
        <v>288</v>
      </c>
      <c r="M489" s="22" t="s">
        <v>1412</v>
      </c>
      <c r="N489" s="10" t="s">
        <v>289</v>
      </c>
      <c r="Q489" s="20"/>
      <c r="T489" s="17">
        <f>S489</f>
        <v>0</v>
      </c>
      <c r="U489" s="15">
        <f t="array" aca="1" ref="U489" ca="1">IFERROR(
IF(NOT(OR($G489="OBX",$G489="OBR")),INDEX(INDIRECT(U$2&amp;"!$A$1:$BJ$100"),MATCH("*"&amp;$G489&amp;"*",INDIRECT(U$2&amp;"!$B$1:$B$100"),0),MATCH($H489,INDIRECT(U$2&amp;"!$1:$1"),0)),
IF(OR($G489="OBX",$G489="OBR"),INDEX(INDIRECT(U$2&amp;"!$A$1:$BJ$100"),MATCH((("*"&amp;$G489&amp;"*")&amp;("*"&amp;$I489&amp;"*")&amp;("*"&amp;$J489&amp;"*")&amp;("*"&amp;$K489&amp;"*")),INDIRECT(U$2&amp;"!$B$1:$B$100")&amp;INDIRECT(U$2&amp;"!$E$1:$E$100")&amp;INDIRECT(U$2&amp;"!$G$1:$G$100")&amp;INDIRECT(U$2&amp;"!$F$1:$F$100"),0),MATCH($H489,INDIRECT(U$2&amp;"!$1:$1"),0)))),
"Not found")</f>
        <v>0</v>
      </c>
      <c r="V489" s="16" t="str">
        <f t="shared" ca="1" si="20"/>
        <v>Match</v>
      </c>
    </row>
    <row r="490" spans="1:22" ht="15" customHeight="1" x14ac:dyDescent="0.25">
      <c r="A490" s="10">
        <v>489</v>
      </c>
      <c r="B490" s="41"/>
      <c r="C490" s="10" t="s">
        <v>269</v>
      </c>
      <c r="D490" s="10" t="s">
        <v>268</v>
      </c>
      <c r="E490" s="20" t="s">
        <v>80</v>
      </c>
      <c r="F490" s="10" t="s">
        <v>287</v>
      </c>
      <c r="G490" s="10" t="s">
        <v>80</v>
      </c>
      <c r="H490" s="9">
        <v>11</v>
      </c>
      <c r="I490" s="10" t="s">
        <v>287</v>
      </c>
      <c r="L490" s="10" t="s">
        <v>288</v>
      </c>
      <c r="M490" s="22" t="s">
        <v>502</v>
      </c>
      <c r="N490" s="10" t="s">
        <v>289</v>
      </c>
      <c r="Q490" s="20"/>
      <c r="T490" s="15" t="s">
        <v>331</v>
      </c>
      <c r="U490" s="15" t="str">
        <f t="array" aca="1" ref="U490" ca="1">IFERROR(
IF(NOT(OR($G490="OBX",$G490="OBR")),INDEX(INDIRECT(U$2&amp;"!$A$1:$BJ$100"),MATCH("*"&amp;$G490&amp;"*",INDIRECT(U$2&amp;"!$B$1:$B$100"),0),MATCH($H490,INDIRECT(U$2&amp;"!$1:$1"),0)),
IF(OR($G490="OBX",$G490="OBR"),INDEX(INDIRECT(U$2&amp;"!$A$1:$BJ$100"),MATCH((("*"&amp;$G490&amp;"*")&amp;("*"&amp;$I490&amp;"*")&amp;("*"&amp;$J490&amp;"*")&amp;("*"&amp;$K490&amp;"*")),INDIRECT(U$2&amp;"!$B$1:$B$100")&amp;INDIRECT(U$2&amp;"!$E$1:$E$100")&amp;INDIRECT(U$2&amp;"!$G$1:$G$100")&amp;INDIRECT(U$2&amp;"!$F$1:$F$100"),0),MATCH($H490,INDIRECT(U$2&amp;"!$1:$1"),0)))),
"Not found")</f>
        <v>O</v>
      </c>
      <c r="V490" s="16" t="str">
        <f t="shared" ca="1" si="20"/>
        <v>Match</v>
      </c>
    </row>
    <row r="491" spans="1:22" ht="15" customHeight="1" x14ac:dyDescent="0.25">
      <c r="A491" s="10">
        <v>490</v>
      </c>
      <c r="B491" s="41"/>
      <c r="C491" s="10" t="s">
        <v>269</v>
      </c>
      <c r="D491" s="10" t="s">
        <v>268</v>
      </c>
      <c r="E491" s="20" t="s">
        <v>80</v>
      </c>
      <c r="F491" s="10" t="s">
        <v>287</v>
      </c>
      <c r="G491" s="10" t="s">
        <v>80</v>
      </c>
      <c r="H491" s="9">
        <v>14</v>
      </c>
      <c r="I491" s="10" t="s">
        <v>287</v>
      </c>
      <c r="L491" s="10" t="s">
        <v>288</v>
      </c>
      <c r="M491" s="22" t="s">
        <v>1424</v>
      </c>
      <c r="N491" s="10" t="s">
        <v>289</v>
      </c>
      <c r="Q491" s="20"/>
      <c r="S491" s="46">
        <v>42788.787499999999</v>
      </c>
      <c r="T491" s="17" t="str">
        <f>IF(S491=0,"",(CONCATENATE(TEXT(S491,"yyyymmddhhmm"),"-0",'Summary Info'!$C$10)))</f>
        <v>201702221854-0500</v>
      </c>
      <c r="U491" s="15" t="str">
        <f t="array" aca="1" ref="U491" ca="1">IFERROR(
IF(NOT(OR($G491="OBX",$G491="OBR")),INDEX(INDIRECT(U$2&amp;"!$A$1:$BJ$100"),MATCH("*"&amp;$G491&amp;"*",INDIRECT(U$2&amp;"!$B$1:$B$100"),0),MATCH($H491,INDIRECT(U$2&amp;"!$1:$1"),0)),
IF(OR($G491="OBX",$G491="OBR"),INDEX(INDIRECT(U$2&amp;"!$A$1:$BJ$100"),MATCH((("*"&amp;$G491&amp;"*")&amp;("*"&amp;$I491&amp;"*")&amp;("*"&amp;$J491&amp;"*")&amp;("*"&amp;$K491&amp;"*")),INDIRECT(U$2&amp;"!$B$1:$B$100")&amp;INDIRECT(U$2&amp;"!$E$1:$E$100")&amp;INDIRECT(U$2&amp;"!$G$1:$G$100")&amp;INDIRECT(U$2&amp;"!$F$1:$F$100"),0),MATCH($H491,INDIRECT(U$2&amp;"!$1:$1"),0)))),
"Not found")</f>
        <v>201702221854-0500</v>
      </c>
      <c r="V491" s="16" t="str">
        <f t="shared" ca="1" si="20"/>
        <v>Match</v>
      </c>
    </row>
    <row r="492" spans="1:22" ht="15" customHeight="1" x14ac:dyDescent="0.25">
      <c r="A492" s="10">
        <v>491</v>
      </c>
      <c r="B492" s="41"/>
      <c r="C492" s="10" t="s">
        <v>269</v>
      </c>
      <c r="D492" s="10" t="s">
        <v>268</v>
      </c>
      <c r="E492" s="20" t="s">
        <v>80</v>
      </c>
      <c r="F492" s="10" t="s">
        <v>287</v>
      </c>
      <c r="G492" s="10" t="s">
        <v>80</v>
      </c>
      <c r="H492" s="9">
        <v>29</v>
      </c>
      <c r="I492" s="10" t="s">
        <v>287</v>
      </c>
      <c r="L492" s="10" t="s">
        <v>288</v>
      </c>
      <c r="M492" s="10" t="s">
        <v>853</v>
      </c>
      <c r="N492" s="10" t="s">
        <v>289</v>
      </c>
      <c r="S492" s="17"/>
      <c r="T492" s="14" t="s">
        <v>860</v>
      </c>
      <c r="U492" s="15" t="str">
        <f t="array" aca="1" ref="U492" ca="1">IFERROR(
IF(NOT(OR($G492="OBX",$G492="OBR")),INDEX(INDIRECT(U$2&amp;"!$A$1:$BJ$100"),MATCH("*"&amp;$G492&amp;"*",INDIRECT(U$2&amp;"!$B$1:$B$100"),0),MATCH($H492,INDIRECT(U$2&amp;"!$1:$1"),0)),
IF(OR($G492="OBX",$G492="OBR"),INDEX(INDIRECT(U$2&amp;"!$A$1:$BJ$100"),MATCH((("*"&amp;$G492&amp;"*")&amp;("*"&amp;$I492&amp;"*")&amp;("*"&amp;$J492&amp;"*")&amp;("*"&amp;$K492&amp;"*")),INDIRECT(U$2&amp;"!$B$1:$B$100")&amp;INDIRECT(U$2&amp;"!$E$1:$E$100")&amp;INDIRECT(U$2&amp;"!$G$1:$G$100")&amp;INDIRECT(U$2&amp;"!$F$1:$F$100"),0),MATCH($H492,INDIRECT(U$2&amp;"!$1:$1"),0)))),
"Not found")</f>
        <v>QST</v>
      </c>
      <c r="V492" s="16" t="str">
        <f t="shared" ca="1" si="20"/>
        <v>Match</v>
      </c>
    </row>
    <row r="493" spans="1:22" ht="15" customHeight="1" x14ac:dyDescent="0.25">
      <c r="A493" s="10">
        <v>492</v>
      </c>
      <c r="B493" s="41"/>
      <c r="C493" s="21" t="s">
        <v>269</v>
      </c>
      <c r="D493" s="21"/>
      <c r="E493" s="21"/>
      <c r="F493" s="21"/>
      <c r="G493" s="21"/>
      <c r="H493" s="21"/>
      <c r="I493" s="21"/>
      <c r="J493" s="21"/>
      <c r="K493" s="21"/>
      <c r="L493" s="21"/>
      <c r="M493" s="21" t="s">
        <v>1668</v>
      </c>
      <c r="N493" s="21"/>
      <c r="O493" s="21"/>
      <c r="P493" s="21"/>
      <c r="Q493" s="21"/>
      <c r="R493" s="21"/>
      <c r="S493" s="21"/>
      <c r="T493" s="21"/>
      <c r="U493" s="21"/>
      <c r="V493" s="21"/>
    </row>
    <row r="494" spans="1:22" s="19" customFormat="1" ht="15" customHeight="1" x14ac:dyDescent="0.25">
      <c r="A494" s="10">
        <v>493</v>
      </c>
      <c r="B494" s="41"/>
      <c r="C494" s="10" t="s">
        <v>269</v>
      </c>
      <c r="D494" s="10" t="s">
        <v>268</v>
      </c>
      <c r="E494" s="20" t="s">
        <v>80</v>
      </c>
      <c r="F494" s="10" t="s">
        <v>4</v>
      </c>
      <c r="G494" s="10" t="s">
        <v>80</v>
      </c>
      <c r="H494" s="10">
        <v>3</v>
      </c>
      <c r="I494" s="10" t="s">
        <v>4</v>
      </c>
      <c r="J494" s="10"/>
      <c r="K494" s="10"/>
      <c r="L494" s="10" t="s">
        <v>1668</v>
      </c>
      <c r="M494" s="22" t="s">
        <v>872</v>
      </c>
      <c r="N494" s="10" t="s">
        <v>1483</v>
      </c>
      <c r="O494" s="10" t="s">
        <v>987</v>
      </c>
      <c r="P494" s="10" t="s">
        <v>348</v>
      </c>
      <c r="Q494" s="20" t="s">
        <v>105</v>
      </c>
      <c r="R494" s="10" t="s">
        <v>1487</v>
      </c>
      <c r="S494" s="10"/>
      <c r="T494" s="14" t="s">
        <v>1672</v>
      </c>
      <c r="U494" s="15" t="str">
        <f t="array" aca="1" ref="U494" ca="1">IFERROR(
IF(NOT(OR($G494="OBX",$G494="OBR")),INDEX(INDIRECT(U$2&amp;"!$A$1:$BJ$100"),MATCH("*"&amp;$G494&amp;"*",INDIRECT(U$2&amp;"!$B$1:$B$100"),0),MATCH($H494,INDIRECT(U$2&amp;"!$1:$1"),0)),
IF(OR($G494="OBX",$G494="OBR"),INDEX(INDIRECT(U$2&amp;"!$A$1:$BJ$100"),MATCH((("*"&amp;$G494&amp;"*")&amp;("*"&amp;$I494&amp;"*")&amp;("*"&amp;$J494&amp;"*")&amp;("*"&amp;$K494&amp;"*")),INDIRECT(U$2&amp;"!$B$1:$B$100")&amp;INDIRECT(U$2&amp;"!$E$1:$E$100")&amp;INDIRECT(U$2&amp;"!$G$1:$G$100")&amp;INDIRECT(U$2&amp;"!$F$1:$F$100"),0),MATCH($H494,INDIRECT(U$2&amp;"!$1:$1"),0)))),
"Not found")</f>
        <v>79566-6^Collection method – Dried blood spot^LN</v>
      </c>
      <c r="V494" s="16" t="str">
        <f ca="1">IF(T494=U494,"Match","")</f>
        <v>Match</v>
      </c>
    </row>
    <row r="495" spans="1:22" ht="15" customHeight="1" x14ac:dyDescent="0.25">
      <c r="A495" s="10">
        <v>494</v>
      </c>
      <c r="B495" s="41"/>
      <c r="C495" s="10" t="s">
        <v>269</v>
      </c>
      <c r="D495" s="10" t="s">
        <v>268</v>
      </c>
      <c r="E495" s="20" t="s">
        <v>80</v>
      </c>
      <c r="F495" s="10" t="s">
        <v>4</v>
      </c>
      <c r="G495" s="10" t="s">
        <v>80</v>
      </c>
      <c r="H495" s="9">
        <v>5</v>
      </c>
      <c r="I495" s="10" t="s">
        <v>4</v>
      </c>
      <c r="J495" s="10" t="str">
        <f t="array" ref="J495">IFERROR(INDEX(Mappings!I:I,MATCH(#REF!&amp;L495,Mappings!J:J&amp;Mappings!D:D,0)),"")</f>
        <v/>
      </c>
      <c r="L495" s="10" t="s">
        <v>1668</v>
      </c>
      <c r="M495" s="10" t="s">
        <v>580</v>
      </c>
      <c r="N495" s="10" t="s">
        <v>1483</v>
      </c>
      <c r="Q495" s="20"/>
      <c r="S495" s="18" t="s">
        <v>1553</v>
      </c>
      <c r="T495" s="17" t="str">
        <f t="array" ref="T495">IFERROR(INDEX(Mappings!$L:$L,MATCH(S495&amp;$L495,Mappings!$J:$J&amp;Mappings!$D:$D,0)),"")</f>
        <v>LA25402-1^Heel stick^LN</v>
      </c>
      <c r="U495" s="15" t="str">
        <f t="array" aca="1" ref="U495" ca="1">IFERROR(
IF(NOT(OR($G495="OBX",$G495="OBR")),INDEX(INDIRECT(U$2&amp;"!$A$1:$BJ$100"),MATCH("*"&amp;$G495&amp;"*",INDIRECT(U$2&amp;"!$B$1:$B$100"),0),MATCH($H495,INDIRECT(U$2&amp;"!$1:$1"),0)),
IF(OR($G495="OBX",$G495="OBR"),INDEX(INDIRECT(U$2&amp;"!$A$1:$BJ$100"),MATCH((("*"&amp;$G495&amp;"*")&amp;("*"&amp;$I495&amp;"*")&amp;("*"&amp;$J495&amp;"*")&amp;("*"&amp;$K495&amp;"*")),INDIRECT(U$2&amp;"!$B$1:$B$100")&amp;INDIRECT(U$2&amp;"!$E$1:$E$100")&amp;INDIRECT(U$2&amp;"!$G$1:$G$100")&amp;INDIRECT(U$2&amp;"!$F$1:$F$100"),0),MATCH($H495,INDIRECT(U$2&amp;"!$1:$1"),0)))),
"Not found")</f>
        <v>LA25402-1^Heel stick^LN</v>
      </c>
      <c r="V495" s="16" t="str">
        <f t="shared" ref="V495:V500" ca="1" si="21">IF(T495=U495,"Match","")</f>
        <v>Match</v>
      </c>
    </row>
    <row r="496" spans="1:22" ht="15" customHeight="1" x14ac:dyDescent="0.25">
      <c r="A496" s="10">
        <v>495</v>
      </c>
      <c r="B496" s="41"/>
      <c r="C496" s="10" t="s">
        <v>269</v>
      </c>
      <c r="D496" s="10" t="s">
        <v>268</v>
      </c>
      <c r="E496" s="20" t="s">
        <v>80</v>
      </c>
      <c r="F496" s="10" t="s">
        <v>4</v>
      </c>
      <c r="G496" s="10" t="s">
        <v>80</v>
      </c>
      <c r="H496" s="9">
        <v>2</v>
      </c>
      <c r="I496" s="10" t="s">
        <v>4</v>
      </c>
      <c r="L496" s="10" t="s">
        <v>1668</v>
      </c>
      <c r="M496" s="22" t="s">
        <v>587</v>
      </c>
      <c r="N496" s="10" t="s">
        <v>1483</v>
      </c>
      <c r="Q496" s="20"/>
      <c r="T496" s="14" t="s">
        <v>82</v>
      </c>
      <c r="U496" s="15" t="str">
        <f t="array" aca="1" ref="U496" ca="1">IFERROR(
IF(NOT(OR($G496="OBX",$G496="OBR")),INDEX(INDIRECT(U$2&amp;"!$A$1:$BJ$100"),MATCH("*"&amp;$G496&amp;"*",INDIRECT(U$2&amp;"!$B$1:$B$100"),0),MATCH($H496,INDIRECT(U$2&amp;"!$1:$1"),0)),
IF(OR($G496="OBX",$G496="OBR"),INDEX(INDIRECT(U$2&amp;"!$A$1:$BJ$100"),MATCH((("*"&amp;$G496&amp;"*")&amp;("*"&amp;$I496&amp;"*")&amp;("*"&amp;$J496&amp;"*")&amp;("*"&amp;$K496&amp;"*")),INDIRECT(U$2&amp;"!$B$1:$B$100")&amp;INDIRECT(U$2&amp;"!$E$1:$E$100")&amp;INDIRECT(U$2&amp;"!$G$1:$G$100")&amp;INDIRECT(U$2&amp;"!$F$1:$F$100"),0),MATCH($H496,INDIRECT(U$2&amp;"!$1:$1"),0)))),
"Not found")</f>
        <v>CWE</v>
      </c>
      <c r="V496" s="16" t="str">
        <f t="shared" ca="1" si="21"/>
        <v>Match</v>
      </c>
    </row>
    <row r="497" spans="1:22" ht="15" customHeight="1" x14ac:dyDescent="0.25">
      <c r="A497" s="10">
        <v>496</v>
      </c>
      <c r="B497" s="41"/>
      <c r="C497" s="10" t="s">
        <v>269</v>
      </c>
      <c r="D497" s="10" t="s">
        <v>268</v>
      </c>
      <c r="E497" s="20" t="s">
        <v>80</v>
      </c>
      <c r="F497" s="10" t="s">
        <v>4</v>
      </c>
      <c r="G497" s="10" t="s">
        <v>80</v>
      </c>
      <c r="H497" s="9">
        <v>4</v>
      </c>
      <c r="I497" s="10" t="s">
        <v>4</v>
      </c>
      <c r="L497" s="10" t="s">
        <v>1668</v>
      </c>
      <c r="M497" s="22" t="s">
        <v>1412</v>
      </c>
      <c r="N497" s="10" t="s">
        <v>1483</v>
      </c>
      <c r="Q497" s="20"/>
      <c r="T497" s="17">
        <f>S497</f>
        <v>0</v>
      </c>
      <c r="U497" s="15">
        <f t="array" aca="1" ref="U497" ca="1">IFERROR(
IF(NOT(OR($G497="OBX",$G497="OBR")),INDEX(INDIRECT(U$2&amp;"!$A$1:$BJ$100"),MATCH("*"&amp;$G497&amp;"*",INDIRECT(U$2&amp;"!$B$1:$B$100"),0),MATCH($H497,INDIRECT(U$2&amp;"!$1:$1"),0)),
IF(OR($G497="OBX",$G497="OBR"),INDEX(INDIRECT(U$2&amp;"!$A$1:$BJ$100"),MATCH((("*"&amp;$G497&amp;"*")&amp;("*"&amp;$I497&amp;"*")&amp;("*"&amp;$J497&amp;"*")&amp;("*"&amp;$K497&amp;"*")),INDIRECT(U$2&amp;"!$B$1:$B$100")&amp;INDIRECT(U$2&amp;"!$E$1:$E$100")&amp;INDIRECT(U$2&amp;"!$G$1:$G$100")&amp;INDIRECT(U$2&amp;"!$F$1:$F$100"),0),MATCH($H497,INDIRECT(U$2&amp;"!$1:$1"),0)))),
"Not found")</f>
        <v>0</v>
      </c>
      <c r="V497" s="16" t="str">
        <f t="shared" ca="1" si="21"/>
        <v>Match</v>
      </c>
    </row>
    <row r="498" spans="1:22" ht="15" customHeight="1" x14ac:dyDescent="0.25">
      <c r="A498" s="10">
        <v>497</v>
      </c>
      <c r="B498" s="41"/>
      <c r="C498" s="10" t="s">
        <v>269</v>
      </c>
      <c r="D498" s="10" t="s">
        <v>268</v>
      </c>
      <c r="E498" s="20" t="s">
        <v>80</v>
      </c>
      <c r="F498" s="10" t="s">
        <v>4</v>
      </c>
      <c r="G498" s="10" t="s">
        <v>80</v>
      </c>
      <c r="H498" s="9">
        <v>11</v>
      </c>
      <c r="I498" s="10" t="s">
        <v>4</v>
      </c>
      <c r="L498" s="10" t="s">
        <v>1668</v>
      </c>
      <c r="M498" s="22" t="s">
        <v>502</v>
      </c>
      <c r="N498" s="10" t="s">
        <v>1483</v>
      </c>
      <c r="Q498" s="20"/>
      <c r="T498" s="15" t="s">
        <v>331</v>
      </c>
      <c r="U498" s="15" t="str">
        <f t="array" aca="1" ref="U498" ca="1">IFERROR(
IF(NOT(OR($G498="OBX",$G498="OBR")),INDEX(INDIRECT(U$2&amp;"!$A$1:$BJ$100"),MATCH("*"&amp;$G498&amp;"*",INDIRECT(U$2&amp;"!$B$1:$B$100"),0),MATCH($H498,INDIRECT(U$2&amp;"!$1:$1"),0)),
IF(OR($G498="OBX",$G498="OBR"),INDEX(INDIRECT(U$2&amp;"!$A$1:$BJ$100"),MATCH((("*"&amp;$G498&amp;"*")&amp;("*"&amp;$I498&amp;"*")&amp;("*"&amp;$J498&amp;"*")&amp;("*"&amp;$K498&amp;"*")),INDIRECT(U$2&amp;"!$B$1:$B$100")&amp;INDIRECT(U$2&amp;"!$E$1:$E$100")&amp;INDIRECT(U$2&amp;"!$G$1:$G$100")&amp;INDIRECT(U$2&amp;"!$F$1:$F$100"),0),MATCH($H498,INDIRECT(U$2&amp;"!$1:$1"),0)))),
"Not found")</f>
        <v>O</v>
      </c>
      <c r="V498" s="16" t="str">
        <f t="shared" ca="1" si="21"/>
        <v>Match</v>
      </c>
    </row>
    <row r="499" spans="1:22" ht="15" customHeight="1" x14ac:dyDescent="0.25">
      <c r="A499" s="10">
        <v>498</v>
      </c>
      <c r="B499" s="41"/>
      <c r="C499" s="10" t="s">
        <v>269</v>
      </c>
      <c r="D499" s="10" t="s">
        <v>268</v>
      </c>
      <c r="E499" s="20" t="s">
        <v>80</v>
      </c>
      <c r="F499" s="10" t="s">
        <v>4</v>
      </c>
      <c r="G499" s="10" t="s">
        <v>80</v>
      </c>
      <c r="H499" s="9">
        <v>14</v>
      </c>
      <c r="I499" s="10" t="s">
        <v>4</v>
      </c>
      <c r="L499" s="10" t="s">
        <v>1668</v>
      </c>
      <c r="M499" s="22" t="s">
        <v>1424</v>
      </c>
      <c r="N499" s="10" t="s">
        <v>1483</v>
      </c>
      <c r="Q499" s="20"/>
      <c r="S499" s="46">
        <v>42788.787499999999</v>
      </c>
      <c r="T499" s="17" t="str">
        <f>IF(S499=0,"",(CONCATENATE(TEXT(S499,"yyyymmddhhmm"),"-0",'Summary Info'!$C$10)))</f>
        <v>201702221854-0500</v>
      </c>
      <c r="U499" s="15" t="str">
        <f t="array" aca="1" ref="U499" ca="1">IFERROR(
IF(NOT(OR($G499="OBX",$G499="OBR")),INDEX(INDIRECT(U$2&amp;"!$A$1:$BJ$100"),MATCH("*"&amp;$G499&amp;"*",INDIRECT(U$2&amp;"!$B$1:$B$100"),0),MATCH($H499,INDIRECT(U$2&amp;"!$1:$1"),0)),
IF(OR($G499="OBX",$G499="OBR"),INDEX(INDIRECT(U$2&amp;"!$A$1:$BJ$100"),MATCH((("*"&amp;$G499&amp;"*")&amp;("*"&amp;$I499&amp;"*")&amp;("*"&amp;$J499&amp;"*")&amp;("*"&amp;$K499&amp;"*")),INDIRECT(U$2&amp;"!$B$1:$B$100")&amp;INDIRECT(U$2&amp;"!$E$1:$E$100")&amp;INDIRECT(U$2&amp;"!$G$1:$G$100")&amp;INDIRECT(U$2&amp;"!$F$1:$F$100"),0),MATCH($H499,INDIRECT(U$2&amp;"!$1:$1"),0)))),
"Not found")</f>
        <v>201702221854-0500</v>
      </c>
      <c r="V499" s="16" t="str">
        <f t="shared" ca="1" si="21"/>
        <v>Match</v>
      </c>
    </row>
    <row r="500" spans="1:22" ht="15" customHeight="1" x14ac:dyDescent="0.25">
      <c r="A500" s="10">
        <v>499</v>
      </c>
      <c r="B500" s="41"/>
      <c r="C500" s="10" t="s">
        <v>269</v>
      </c>
      <c r="D500" s="10" t="s">
        <v>268</v>
      </c>
      <c r="E500" s="20" t="s">
        <v>80</v>
      </c>
      <c r="F500" s="10" t="s">
        <v>4</v>
      </c>
      <c r="G500" s="10" t="s">
        <v>80</v>
      </c>
      <c r="H500" s="9">
        <v>29</v>
      </c>
      <c r="I500" s="10" t="s">
        <v>4</v>
      </c>
      <c r="L500" s="10" t="s">
        <v>1668</v>
      </c>
      <c r="M500" s="10" t="s">
        <v>853</v>
      </c>
      <c r="N500" s="10" t="s">
        <v>1483</v>
      </c>
      <c r="S500" s="17"/>
      <c r="T500" s="14" t="s">
        <v>860</v>
      </c>
      <c r="U500" s="15" t="str">
        <f t="array" aca="1" ref="U500" ca="1">IFERROR(
IF(NOT(OR($G500="OBX",$G500="OBR")),INDEX(INDIRECT(U$2&amp;"!$A$1:$BJ$100"),MATCH("*"&amp;$G500&amp;"*",INDIRECT(U$2&amp;"!$B$1:$B$100"),0),MATCH($H500,INDIRECT(U$2&amp;"!$1:$1"),0)),
IF(OR($G500="OBX",$G500="OBR"),INDEX(INDIRECT(U$2&amp;"!$A$1:$BJ$100"),MATCH((("*"&amp;$G500&amp;"*")&amp;("*"&amp;$I500&amp;"*")&amp;("*"&amp;$J500&amp;"*")&amp;("*"&amp;$K500&amp;"*")),INDIRECT(U$2&amp;"!$B$1:$B$100")&amp;INDIRECT(U$2&amp;"!$E$1:$E$100")&amp;INDIRECT(U$2&amp;"!$G$1:$G$100")&amp;INDIRECT(U$2&amp;"!$F$1:$F$100"),0),MATCH($H500,INDIRECT(U$2&amp;"!$1:$1"),0)))),
"Not found")</f>
        <v>QST</v>
      </c>
      <c r="V500" s="16" t="str">
        <f t="shared" ca="1" si="21"/>
        <v>Match</v>
      </c>
    </row>
    <row r="501" spans="1:22" ht="15" customHeight="1" x14ac:dyDescent="0.25">
      <c r="A501" s="10">
        <v>500</v>
      </c>
      <c r="B501" s="41"/>
      <c r="C501" s="21" t="s">
        <v>269</v>
      </c>
      <c r="D501" s="21"/>
      <c r="E501" s="21"/>
      <c r="F501" s="21"/>
      <c r="G501" s="21"/>
      <c r="H501" s="21"/>
      <c r="I501" s="21"/>
      <c r="J501" s="21"/>
      <c r="K501" s="21"/>
      <c r="L501" s="21"/>
      <c r="M501" s="21" t="s">
        <v>281</v>
      </c>
      <c r="N501" s="21"/>
      <c r="O501" s="21"/>
      <c r="P501" s="21"/>
      <c r="Q501" s="21"/>
      <c r="R501" s="21"/>
      <c r="S501" s="21"/>
      <c r="T501" s="21"/>
      <c r="U501" s="21"/>
      <c r="V501" s="21"/>
    </row>
    <row r="502" spans="1:22" s="19" customFormat="1" ht="15" customHeight="1" x14ac:dyDescent="0.25">
      <c r="A502" s="10">
        <v>501</v>
      </c>
      <c r="B502" s="41"/>
      <c r="C502" s="10" t="s">
        <v>269</v>
      </c>
      <c r="D502" s="10" t="s">
        <v>268</v>
      </c>
      <c r="E502" s="20" t="s">
        <v>80</v>
      </c>
      <c r="F502" s="10" t="s">
        <v>280</v>
      </c>
      <c r="G502" s="10" t="s">
        <v>80</v>
      </c>
      <c r="H502" s="10">
        <v>3</v>
      </c>
      <c r="I502" s="10" t="s">
        <v>280</v>
      </c>
      <c r="J502" s="10"/>
      <c r="K502" s="10"/>
      <c r="L502" s="10" t="s">
        <v>281</v>
      </c>
      <c r="M502" s="22" t="s">
        <v>872</v>
      </c>
      <c r="N502" s="10" t="s">
        <v>282</v>
      </c>
      <c r="O502" s="10" t="s">
        <v>987</v>
      </c>
      <c r="P502" s="10" t="s">
        <v>348</v>
      </c>
      <c r="Q502" s="20"/>
      <c r="R502" s="10" t="s">
        <v>1488</v>
      </c>
      <c r="S502" s="10"/>
      <c r="T502" s="14" t="s">
        <v>1673</v>
      </c>
      <c r="U502" s="15" t="str">
        <f t="array" aca="1" ref="U502" ca="1">IFERROR(
IF(NOT(OR($G502="OBX",$G502="OBR")),INDEX(INDIRECT(U$2&amp;"!$A$1:$BJ$100"),MATCH("*"&amp;$G502&amp;"*",INDIRECT(U$2&amp;"!$B$1:$B$100"),0),MATCH($H502,INDIRECT(U$2&amp;"!$1:$1"),0)),
IF(OR($G502="OBX",$G502="OBR"),INDEX(INDIRECT(U$2&amp;"!$A$1:$BJ$100"),MATCH((("*"&amp;$G502&amp;"*")&amp;("*"&amp;$I502&amp;"*")&amp;("*"&amp;$J502&amp;"*")&amp;("*"&amp;$K502&amp;"*")),INDIRECT(U$2&amp;"!$B$1:$B$100")&amp;INDIRECT(U$2&amp;"!$E$1:$E$100")&amp;INDIRECT(U$2&amp;"!$G$1:$G$100")&amp;INDIRECT(U$2&amp;"!$F$1:$F$100"),0),MATCH($H502,INDIRECT(U$2&amp;"!$1:$1"),0)))),
"Not found")</f>
        <v>8339-4^Birth weight Measured^LN</v>
      </c>
      <c r="V502" s="16" t="str">
        <f t="shared" ref="V502:V509" ca="1" si="22">IF(T502=U502,"Match","")</f>
        <v>Match</v>
      </c>
    </row>
    <row r="503" spans="1:22" ht="15" customHeight="1" x14ac:dyDescent="0.25">
      <c r="A503" s="10">
        <v>502</v>
      </c>
      <c r="B503" s="41"/>
      <c r="C503" s="10" t="s">
        <v>269</v>
      </c>
      <c r="D503" s="10" t="s">
        <v>268</v>
      </c>
      <c r="E503" s="20" t="s">
        <v>80</v>
      </c>
      <c r="F503" s="10" t="s">
        <v>280</v>
      </c>
      <c r="G503" s="10" t="s">
        <v>80</v>
      </c>
      <c r="H503" s="9">
        <v>5</v>
      </c>
      <c r="I503" s="10" t="s">
        <v>280</v>
      </c>
      <c r="J503" s="10" t="str">
        <f t="array" ref="J503">IFERROR(INDEX(Mappings!I:I,MATCH(#REF!&amp;L503,Mappings!J:J&amp;Mappings!D:D,0)),"")</f>
        <v/>
      </c>
      <c r="L503" s="10" t="s">
        <v>281</v>
      </c>
      <c r="M503" s="10" t="s">
        <v>580</v>
      </c>
      <c r="N503" s="10" t="s">
        <v>282</v>
      </c>
      <c r="Q503" s="20"/>
      <c r="S503" s="13">
        <v>2921</v>
      </c>
      <c r="T503" s="17">
        <f>S503</f>
        <v>2921</v>
      </c>
      <c r="U503" s="15">
        <f t="array" aca="1" ref="U503" ca="1">IFERROR(
IF(NOT(OR($G503="OBX",$G503="OBR")),INDEX(INDIRECT(U$2&amp;"!$A$1:$BJ$100"),MATCH("*"&amp;$G503&amp;"*",INDIRECT(U$2&amp;"!$B$1:$B$100"),0),MATCH($H503,INDIRECT(U$2&amp;"!$1:$1"),0)),
IF(OR($G503="OBX",$G503="OBR"),INDEX(INDIRECT(U$2&amp;"!$A$1:$BJ$100"),MATCH((("*"&amp;$G503&amp;"*")&amp;("*"&amp;$I503&amp;"*")&amp;("*"&amp;$J503&amp;"*")&amp;("*"&amp;$K503&amp;"*")),INDIRECT(U$2&amp;"!$B$1:$B$100")&amp;INDIRECT(U$2&amp;"!$E$1:$E$100")&amp;INDIRECT(U$2&amp;"!$G$1:$G$100")&amp;INDIRECT(U$2&amp;"!$F$1:$F$100"),0),MATCH($H503,INDIRECT(U$2&amp;"!$1:$1"),0)))),
"Not found")</f>
        <v>2921</v>
      </c>
      <c r="V503" s="16" t="str">
        <f t="shared" ca="1" si="22"/>
        <v>Match</v>
      </c>
    </row>
    <row r="504" spans="1:22" ht="15" customHeight="1" x14ac:dyDescent="0.25">
      <c r="A504" s="10">
        <v>503</v>
      </c>
      <c r="B504" s="41"/>
      <c r="C504" s="10" t="s">
        <v>269</v>
      </c>
      <c r="D504" s="10" t="s">
        <v>268</v>
      </c>
      <c r="E504" s="20" t="s">
        <v>80</v>
      </c>
      <c r="F504" s="10" t="s">
        <v>280</v>
      </c>
      <c r="G504" s="10" t="s">
        <v>80</v>
      </c>
      <c r="H504" s="9">
        <v>6</v>
      </c>
      <c r="I504" s="10" t="s">
        <v>280</v>
      </c>
      <c r="L504" s="10" t="s">
        <v>281</v>
      </c>
      <c r="M504" s="10" t="s">
        <v>886</v>
      </c>
      <c r="N504" s="10" t="s">
        <v>282</v>
      </c>
      <c r="Q504" s="20"/>
      <c r="S504" s="13" t="s">
        <v>1712</v>
      </c>
      <c r="T504" s="14" t="str">
        <f>S504</f>
        <v>g^gram^UCUM</v>
      </c>
      <c r="U504" s="15" t="str">
        <f t="array" aca="1" ref="U504" ca="1">IFERROR(
IF(NOT(OR($G504="OBX",$G504="OBR")),INDEX(INDIRECT(U$2&amp;"!$A$1:$BJ$100"),MATCH("*"&amp;$G504&amp;"*",INDIRECT(U$2&amp;"!$B$1:$B$100"),0),MATCH($H504,INDIRECT(U$2&amp;"!$1:$1"),0)),
IF(OR($G504="OBX",$G504="OBR"),INDEX(INDIRECT(U$2&amp;"!$A$1:$BJ$100"),MATCH((("*"&amp;$G504&amp;"*")&amp;("*"&amp;$I504&amp;"*")&amp;("*"&amp;$J504&amp;"*")&amp;("*"&amp;$K504&amp;"*")),INDIRECT(U$2&amp;"!$B$1:$B$100")&amp;INDIRECT(U$2&amp;"!$E$1:$E$100")&amp;INDIRECT(U$2&amp;"!$G$1:$G$100")&amp;INDIRECT(U$2&amp;"!$F$1:$F$100"),0),MATCH($H504,INDIRECT(U$2&amp;"!$1:$1"),0)))),
"Not found")</f>
        <v>g^gram^UCUM</v>
      </c>
      <c r="V504" s="16" t="str">
        <f t="shared" ca="1" si="22"/>
        <v>Match</v>
      </c>
    </row>
    <row r="505" spans="1:22" ht="15" customHeight="1" x14ac:dyDescent="0.25">
      <c r="A505" s="10">
        <v>504</v>
      </c>
      <c r="B505" s="41"/>
      <c r="C505" s="10" t="s">
        <v>269</v>
      </c>
      <c r="D505" s="10" t="s">
        <v>268</v>
      </c>
      <c r="E505" s="20" t="s">
        <v>80</v>
      </c>
      <c r="F505" s="10" t="s">
        <v>280</v>
      </c>
      <c r="G505" s="10" t="s">
        <v>80</v>
      </c>
      <c r="H505" s="9">
        <v>2</v>
      </c>
      <c r="I505" s="10" t="s">
        <v>280</v>
      </c>
      <c r="L505" s="10" t="s">
        <v>281</v>
      </c>
      <c r="M505" s="22" t="s">
        <v>587</v>
      </c>
      <c r="N505" s="10" t="s">
        <v>282</v>
      </c>
      <c r="Q505" s="20"/>
      <c r="T505" s="14" t="s">
        <v>605</v>
      </c>
      <c r="U505" s="15" t="str">
        <f t="array" aca="1" ref="U505" ca="1">IFERROR(
IF(NOT(OR($G505="OBX",$G505="OBR")),INDEX(INDIRECT(U$2&amp;"!$A$1:$BJ$100"),MATCH("*"&amp;$G505&amp;"*",INDIRECT(U$2&amp;"!$B$1:$B$100"),0),MATCH($H505,INDIRECT(U$2&amp;"!$1:$1"),0)),
IF(OR($G505="OBX",$G505="OBR"),INDEX(INDIRECT(U$2&amp;"!$A$1:$BJ$100"),MATCH((("*"&amp;$G505&amp;"*")&amp;("*"&amp;$I505&amp;"*")&amp;("*"&amp;$J505&amp;"*")&amp;("*"&amp;$K505&amp;"*")),INDIRECT(U$2&amp;"!$B$1:$B$100")&amp;INDIRECT(U$2&amp;"!$E$1:$E$100")&amp;INDIRECT(U$2&amp;"!$G$1:$G$100")&amp;INDIRECT(U$2&amp;"!$F$1:$F$100"),0),MATCH($H505,INDIRECT(U$2&amp;"!$1:$1"),0)))),
"Not found")</f>
        <v>NM</v>
      </c>
      <c r="V505" s="16" t="str">
        <f t="shared" ca="1" si="22"/>
        <v>Match</v>
      </c>
    </row>
    <row r="506" spans="1:22" ht="15" customHeight="1" x14ac:dyDescent="0.25">
      <c r="A506" s="10">
        <v>505</v>
      </c>
      <c r="B506" s="41"/>
      <c r="C506" s="10" t="s">
        <v>269</v>
      </c>
      <c r="D506" s="10" t="s">
        <v>268</v>
      </c>
      <c r="E506" s="20" t="s">
        <v>80</v>
      </c>
      <c r="F506" s="10" t="s">
        <v>280</v>
      </c>
      <c r="G506" s="10" t="s">
        <v>80</v>
      </c>
      <c r="H506" s="9">
        <v>4</v>
      </c>
      <c r="I506" s="10" t="s">
        <v>280</v>
      </c>
      <c r="L506" s="10" t="s">
        <v>281</v>
      </c>
      <c r="M506" s="22" t="s">
        <v>1412</v>
      </c>
      <c r="N506" s="10" t="s">
        <v>282</v>
      </c>
      <c r="Q506" s="20"/>
      <c r="T506" s="17">
        <f>S506</f>
        <v>0</v>
      </c>
      <c r="U506" s="15">
        <f t="array" aca="1" ref="U506" ca="1">IFERROR(
IF(NOT(OR($G506="OBX",$G506="OBR")),INDEX(INDIRECT(U$2&amp;"!$A$1:$BJ$100"),MATCH("*"&amp;$G506&amp;"*",INDIRECT(U$2&amp;"!$B$1:$B$100"),0),MATCH($H506,INDIRECT(U$2&amp;"!$1:$1"),0)),
IF(OR($G506="OBX",$G506="OBR"),INDEX(INDIRECT(U$2&amp;"!$A$1:$BJ$100"),MATCH((("*"&amp;$G506&amp;"*")&amp;("*"&amp;$I506&amp;"*")&amp;("*"&amp;$J506&amp;"*")&amp;("*"&amp;$K506&amp;"*")),INDIRECT(U$2&amp;"!$B$1:$B$100")&amp;INDIRECT(U$2&amp;"!$E$1:$E$100")&amp;INDIRECT(U$2&amp;"!$G$1:$G$100")&amp;INDIRECT(U$2&amp;"!$F$1:$F$100"),0),MATCH($H506,INDIRECT(U$2&amp;"!$1:$1"),0)))),
"Not found")</f>
        <v>0</v>
      </c>
      <c r="V506" s="16" t="str">
        <f t="shared" ca="1" si="22"/>
        <v>Match</v>
      </c>
    </row>
    <row r="507" spans="1:22" ht="15" customHeight="1" x14ac:dyDescent="0.25">
      <c r="A507" s="10">
        <v>506</v>
      </c>
      <c r="B507" s="41"/>
      <c r="C507" s="10" t="s">
        <v>269</v>
      </c>
      <c r="D507" s="10" t="s">
        <v>268</v>
      </c>
      <c r="E507" s="20" t="s">
        <v>80</v>
      </c>
      <c r="F507" s="10" t="s">
        <v>280</v>
      </c>
      <c r="G507" s="10" t="s">
        <v>80</v>
      </c>
      <c r="H507" s="9">
        <v>11</v>
      </c>
      <c r="I507" s="10" t="s">
        <v>280</v>
      </c>
      <c r="L507" s="10" t="s">
        <v>281</v>
      </c>
      <c r="M507" s="22" t="s">
        <v>502</v>
      </c>
      <c r="N507" s="10" t="s">
        <v>282</v>
      </c>
      <c r="Q507" s="20"/>
      <c r="T507" s="15" t="s">
        <v>331</v>
      </c>
      <c r="U507" s="15" t="str">
        <f t="array" aca="1" ref="U507" ca="1">IFERROR(
IF(NOT(OR($G507="OBX",$G507="OBR")),INDEX(INDIRECT(U$2&amp;"!$A$1:$BJ$100"),MATCH("*"&amp;$G507&amp;"*",INDIRECT(U$2&amp;"!$B$1:$B$100"),0),MATCH($H507,INDIRECT(U$2&amp;"!$1:$1"),0)),
IF(OR($G507="OBX",$G507="OBR"),INDEX(INDIRECT(U$2&amp;"!$A$1:$BJ$100"),MATCH((("*"&amp;$G507&amp;"*")&amp;("*"&amp;$I507&amp;"*")&amp;("*"&amp;$J507&amp;"*")&amp;("*"&amp;$K507&amp;"*")),INDIRECT(U$2&amp;"!$B$1:$B$100")&amp;INDIRECT(U$2&amp;"!$E$1:$E$100")&amp;INDIRECT(U$2&amp;"!$G$1:$G$100")&amp;INDIRECT(U$2&amp;"!$F$1:$F$100"),0),MATCH($H507,INDIRECT(U$2&amp;"!$1:$1"),0)))),
"Not found")</f>
        <v>O</v>
      </c>
      <c r="V507" s="16" t="str">
        <f t="shared" ca="1" si="22"/>
        <v>Match</v>
      </c>
    </row>
    <row r="508" spans="1:22" ht="15" customHeight="1" x14ac:dyDescent="0.25">
      <c r="A508" s="10">
        <v>507</v>
      </c>
      <c r="B508" s="41"/>
      <c r="C508" s="10" t="s">
        <v>269</v>
      </c>
      <c r="D508" s="10" t="s">
        <v>268</v>
      </c>
      <c r="E508" s="20" t="s">
        <v>80</v>
      </c>
      <c r="F508" s="10" t="s">
        <v>280</v>
      </c>
      <c r="G508" s="10" t="s">
        <v>80</v>
      </c>
      <c r="H508" s="9">
        <v>14</v>
      </c>
      <c r="I508" s="10" t="s">
        <v>280</v>
      </c>
      <c r="L508" s="10" t="s">
        <v>281</v>
      </c>
      <c r="M508" s="22" t="s">
        <v>1424</v>
      </c>
      <c r="N508" s="10" t="s">
        <v>282</v>
      </c>
      <c r="Q508" s="20"/>
      <c r="S508" s="46">
        <v>42788.787499999999</v>
      </c>
      <c r="T508" s="17" t="str">
        <f>IF(S508=0,"",(CONCATENATE(TEXT(S508,"yyyymmddhhmm"),"-0",'Summary Info'!$C$10)))</f>
        <v>201702221854-0500</v>
      </c>
      <c r="U508" s="15" t="str">
        <f t="array" aca="1" ref="U508" ca="1">IFERROR(
IF(NOT(OR($G508="OBX",$G508="OBR")),INDEX(INDIRECT(U$2&amp;"!$A$1:$BJ$100"),MATCH("*"&amp;$G508&amp;"*",INDIRECT(U$2&amp;"!$B$1:$B$100"),0),MATCH($H508,INDIRECT(U$2&amp;"!$1:$1"),0)),
IF(OR($G508="OBX",$G508="OBR"),INDEX(INDIRECT(U$2&amp;"!$A$1:$BJ$100"),MATCH((("*"&amp;$G508&amp;"*")&amp;("*"&amp;$I508&amp;"*")&amp;("*"&amp;$J508&amp;"*")&amp;("*"&amp;$K508&amp;"*")),INDIRECT(U$2&amp;"!$B$1:$B$100")&amp;INDIRECT(U$2&amp;"!$E$1:$E$100")&amp;INDIRECT(U$2&amp;"!$G$1:$G$100")&amp;INDIRECT(U$2&amp;"!$F$1:$F$100"),0),MATCH($H508,INDIRECT(U$2&amp;"!$1:$1"),0)))),
"Not found")</f>
        <v>201702221854-0500</v>
      </c>
      <c r="V508" s="16" t="str">
        <f t="shared" ca="1" si="22"/>
        <v>Match</v>
      </c>
    </row>
    <row r="509" spans="1:22" ht="15" customHeight="1" x14ac:dyDescent="0.25">
      <c r="A509" s="10">
        <v>508</v>
      </c>
      <c r="B509" s="41"/>
      <c r="C509" s="10" t="s">
        <v>269</v>
      </c>
      <c r="D509" s="10" t="s">
        <v>268</v>
      </c>
      <c r="E509" s="20" t="s">
        <v>80</v>
      </c>
      <c r="F509" s="10" t="s">
        <v>280</v>
      </c>
      <c r="G509" s="10" t="s">
        <v>80</v>
      </c>
      <c r="H509" s="9">
        <v>29</v>
      </c>
      <c r="I509" s="10" t="s">
        <v>280</v>
      </c>
      <c r="L509" s="10" t="s">
        <v>281</v>
      </c>
      <c r="M509" s="10" t="s">
        <v>853</v>
      </c>
      <c r="N509" s="10" t="s">
        <v>282</v>
      </c>
      <c r="S509" s="17"/>
      <c r="T509" s="14" t="s">
        <v>860</v>
      </c>
      <c r="U509" s="15" t="str">
        <f t="array" aca="1" ref="U509" ca="1">IFERROR(
IF(NOT(OR($G509="OBX",$G509="OBR")),INDEX(INDIRECT(U$2&amp;"!$A$1:$BJ$100"),MATCH("*"&amp;$G509&amp;"*",INDIRECT(U$2&amp;"!$B$1:$B$100"),0),MATCH($H509,INDIRECT(U$2&amp;"!$1:$1"),0)),
IF(OR($G509="OBX",$G509="OBR"),INDEX(INDIRECT(U$2&amp;"!$A$1:$BJ$100"),MATCH((("*"&amp;$G509&amp;"*")&amp;("*"&amp;$I509&amp;"*")&amp;("*"&amp;$J509&amp;"*")&amp;("*"&amp;$K509&amp;"*")),INDIRECT(U$2&amp;"!$B$1:$B$100")&amp;INDIRECT(U$2&amp;"!$E$1:$E$100")&amp;INDIRECT(U$2&amp;"!$G$1:$G$100")&amp;INDIRECT(U$2&amp;"!$F$1:$F$100"),0),MATCH($H509,INDIRECT(U$2&amp;"!$1:$1"),0)))),
"Not found")</f>
        <v>QST</v>
      </c>
      <c r="V509" s="16" t="str">
        <f t="shared" ca="1" si="22"/>
        <v>Match</v>
      </c>
    </row>
    <row r="510" spans="1:22" ht="15" customHeight="1" x14ac:dyDescent="0.25">
      <c r="A510" s="10">
        <v>509</v>
      </c>
      <c r="B510" s="41"/>
      <c r="C510" s="21" t="s">
        <v>269</v>
      </c>
      <c r="D510" s="21"/>
      <c r="E510" s="21"/>
      <c r="F510" s="21"/>
      <c r="G510" s="21"/>
      <c r="H510" s="21"/>
      <c r="I510" s="21"/>
      <c r="J510" s="21"/>
      <c r="K510" s="21"/>
      <c r="L510" s="21"/>
      <c r="M510" s="21" t="s">
        <v>284</v>
      </c>
      <c r="N510" s="21"/>
      <c r="O510" s="21"/>
      <c r="P510" s="21"/>
      <c r="Q510" s="21"/>
      <c r="R510" s="21"/>
      <c r="S510" s="21"/>
      <c r="T510" s="21"/>
      <c r="U510" s="21"/>
      <c r="V510" s="21"/>
    </row>
    <row r="511" spans="1:22" s="19" customFormat="1" ht="15" customHeight="1" x14ac:dyDescent="0.25">
      <c r="A511" s="10">
        <v>510</v>
      </c>
      <c r="B511" s="41"/>
      <c r="C511" s="10" t="s">
        <v>269</v>
      </c>
      <c r="D511" s="10" t="s">
        <v>268</v>
      </c>
      <c r="E511" s="20" t="s">
        <v>80</v>
      </c>
      <c r="F511" s="10" t="s">
        <v>283</v>
      </c>
      <c r="G511" s="10" t="s">
        <v>80</v>
      </c>
      <c r="H511" s="10">
        <v>3</v>
      </c>
      <c r="I511" s="10" t="s">
        <v>283</v>
      </c>
      <c r="J511" s="10"/>
      <c r="K511" s="10"/>
      <c r="L511" s="10" t="s">
        <v>284</v>
      </c>
      <c r="M511" s="22" t="s">
        <v>872</v>
      </c>
      <c r="N511" s="10" t="s">
        <v>282</v>
      </c>
      <c r="O511" s="10" t="s">
        <v>987</v>
      </c>
      <c r="P511" s="10" t="s">
        <v>331</v>
      </c>
      <c r="Q511" s="20"/>
      <c r="R511" s="10"/>
      <c r="S511" s="10"/>
      <c r="T511" s="14" t="s">
        <v>1541</v>
      </c>
      <c r="U511" s="15" t="str">
        <f t="array" aca="1" ref="U511" ca="1">IFERROR(
IF(NOT(OR($G511="OBX",$G511="OBR")),INDEX(INDIRECT(U$2&amp;"!$A$1:$BJ$100"),MATCH("*"&amp;$G511&amp;"*",INDIRECT(U$2&amp;"!$B$1:$B$100"),0),MATCH($H511,INDIRECT(U$2&amp;"!$1:$1"),0)),
IF(OR($G511="OBX",$G511="OBR"),INDEX(INDIRECT(U$2&amp;"!$A$1:$BJ$100"),MATCH((("*"&amp;$G511&amp;"*")&amp;("*"&amp;$I511&amp;"*")&amp;("*"&amp;$J511&amp;"*")&amp;("*"&amp;$K511&amp;"*")),INDIRECT(U$2&amp;"!$B$1:$B$100")&amp;INDIRECT(U$2&amp;"!$E$1:$E$100")&amp;INDIRECT(U$2&amp;"!$G$1:$G$100")&amp;INDIRECT(U$2&amp;"!$F$1:$F$100"),0),MATCH($H511,INDIRECT(U$2&amp;"!$1:$1"),0)))),
"Not found")</f>
        <v>58229-6^Body weight Measured --when specimen taken^LN</v>
      </c>
      <c r="V511" s="16" t="str">
        <f t="shared" ref="V511:V518" ca="1" si="23">IF(T511=U511,"Match","")</f>
        <v>Match</v>
      </c>
    </row>
    <row r="512" spans="1:22" ht="15" customHeight="1" x14ac:dyDescent="0.25">
      <c r="A512" s="10">
        <v>511</v>
      </c>
      <c r="B512" s="41"/>
      <c r="C512" s="10" t="s">
        <v>269</v>
      </c>
      <c r="D512" s="10" t="s">
        <v>268</v>
      </c>
      <c r="E512" s="20" t="s">
        <v>80</v>
      </c>
      <c r="F512" s="10" t="s">
        <v>283</v>
      </c>
      <c r="G512" s="10" t="s">
        <v>80</v>
      </c>
      <c r="H512" s="9">
        <v>5</v>
      </c>
      <c r="I512" s="10" t="s">
        <v>283</v>
      </c>
      <c r="J512" s="10" t="str">
        <f t="array" ref="J512">IFERROR(INDEX(Mappings!I:I,MATCH(#REF!&amp;L512,Mappings!J:J&amp;Mappings!D:D,0)),"")</f>
        <v/>
      </c>
      <c r="L512" s="10" t="s">
        <v>284</v>
      </c>
      <c r="M512" s="10" t="s">
        <v>580</v>
      </c>
      <c r="N512" s="10" t="s">
        <v>282</v>
      </c>
      <c r="Q512" s="20"/>
      <c r="S512" s="13">
        <v>2856</v>
      </c>
      <c r="T512" s="17">
        <f>S512</f>
        <v>2856</v>
      </c>
      <c r="U512" s="15">
        <f t="array" aca="1" ref="U512" ca="1">IFERROR(
IF(NOT(OR($G512="OBX",$G512="OBR")),INDEX(INDIRECT(U$2&amp;"!$A$1:$BJ$100"),MATCH("*"&amp;$G512&amp;"*",INDIRECT(U$2&amp;"!$B$1:$B$100"),0),MATCH($H512,INDIRECT(U$2&amp;"!$1:$1"),0)),
IF(OR($G512="OBX",$G512="OBR"),INDEX(INDIRECT(U$2&amp;"!$A$1:$BJ$100"),MATCH((("*"&amp;$G512&amp;"*")&amp;("*"&amp;$I512&amp;"*")&amp;("*"&amp;$J512&amp;"*")&amp;("*"&amp;$K512&amp;"*")),INDIRECT(U$2&amp;"!$B$1:$B$100")&amp;INDIRECT(U$2&amp;"!$E$1:$E$100")&amp;INDIRECT(U$2&amp;"!$G$1:$G$100")&amp;INDIRECT(U$2&amp;"!$F$1:$F$100"),0),MATCH($H512,INDIRECT(U$2&amp;"!$1:$1"),0)))),
"Not found")</f>
        <v>2856</v>
      </c>
      <c r="V512" s="16" t="str">
        <f t="shared" ca="1" si="23"/>
        <v>Match</v>
      </c>
    </row>
    <row r="513" spans="1:22" ht="15" customHeight="1" x14ac:dyDescent="0.25">
      <c r="A513" s="10">
        <v>512</v>
      </c>
      <c r="B513" s="41"/>
      <c r="C513" s="10" t="s">
        <v>269</v>
      </c>
      <c r="D513" s="10" t="s">
        <v>268</v>
      </c>
      <c r="E513" s="20" t="s">
        <v>80</v>
      </c>
      <c r="F513" s="10" t="s">
        <v>283</v>
      </c>
      <c r="G513" s="10" t="s">
        <v>80</v>
      </c>
      <c r="H513" s="9">
        <v>6</v>
      </c>
      <c r="I513" s="10" t="s">
        <v>283</v>
      </c>
      <c r="L513" s="10" t="s">
        <v>284</v>
      </c>
      <c r="M513" s="10" t="s">
        <v>886</v>
      </c>
      <c r="N513" s="10" t="s">
        <v>282</v>
      </c>
      <c r="Q513" s="20"/>
      <c r="S513" s="13" t="s">
        <v>1712</v>
      </c>
      <c r="T513" s="14" t="str">
        <f>S513</f>
        <v>g^gram^UCUM</v>
      </c>
      <c r="U513" s="15" t="str">
        <f t="array" aca="1" ref="U513" ca="1">IFERROR(
IF(NOT(OR($G513="OBX",$G513="OBR")),INDEX(INDIRECT(U$2&amp;"!$A$1:$BJ$100"),MATCH("*"&amp;$G513&amp;"*",INDIRECT(U$2&amp;"!$B$1:$B$100"),0),MATCH($H513,INDIRECT(U$2&amp;"!$1:$1"),0)),
IF(OR($G513="OBX",$G513="OBR"),INDEX(INDIRECT(U$2&amp;"!$A$1:$BJ$100"),MATCH((("*"&amp;$G513&amp;"*")&amp;("*"&amp;$I513&amp;"*")&amp;("*"&amp;$J513&amp;"*")&amp;("*"&amp;$K513&amp;"*")),INDIRECT(U$2&amp;"!$B$1:$B$100")&amp;INDIRECT(U$2&amp;"!$E$1:$E$100")&amp;INDIRECT(U$2&amp;"!$G$1:$G$100")&amp;INDIRECT(U$2&amp;"!$F$1:$F$100"),0),MATCH($H513,INDIRECT(U$2&amp;"!$1:$1"),0)))),
"Not found")</f>
        <v>g^gram^UCUM</v>
      </c>
      <c r="V513" s="16" t="str">
        <f t="shared" ca="1" si="23"/>
        <v>Match</v>
      </c>
    </row>
    <row r="514" spans="1:22" ht="15" customHeight="1" x14ac:dyDescent="0.25">
      <c r="A514" s="10">
        <v>513</v>
      </c>
      <c r="B514" s="41"/>
      <c r="C514" s="10" t="s">
        <v>269</v>
      </c>
      <c r="D514" s="10" t="s">
        <v>268</v>
      </c>
      <c r="E514" s="20" t="s">
        <v>80</v>
      </c>
      <c r="F514" s="10" t="s">
        <v>283</v>
      </c>
      <c r="G514" s="10" t="s">
        <v>80</v>
      </c>
      <c r="H514" s="9">
        <v>2</v>
      </c>
      <c r="I514" s="10" t="s">
        <v>283</v>
      </c>
      <c r="L514" s="10" t="s">
        <v>284</v>
      </c>
      <c r="M514" s="22" t="s">
        <v>587</v>
      </c>
      <c r="N514" s="10" t="s">
        <v>282</v>
      </c>
      <c r="Q514" s="20"/>
      <c r="T514" s="14" t="s">
        <v>605</v>
      </c>
      <c r="U514" s="15" t="str">
        <f t="array" aca="1" ref="U514" ca="1">IFERROR(
IF(NOT(OR($G514="OBX",$G514="OBR")),INDEX(INDIRECT(U$2&amp;"!$A$1:$BJ$100"),MATCH("*"&amp;$G514&amp;"*",INDIRECT(U$2&amp;"!$B$1:$B$100"),0),MATCH($H514,INDIRECT(U$2&amp;"!$1:$1"),0)),
IF(OR($G514="OBX",$G514="OBR"),INDEX(INDIRECT(U$2&amp;"!$A$1:$BJ$100"),MATCH((("*"&amp;$G514&amp;"*")&amp;("*"&amp;$I514&amp;"*")&amp;("*"&amp;$J514&amp;"*")&amp;("*"&amp;$K514&amp;"*")),INDIRECT(U$2&amp;"!$B$1:$B$100")&amp;INDIRECT(U$2&amp;"!$E$1:$E$100")&amp;INDIRECT(U$2&amp;"!$G$1:$G$100")&amp;INDIRECT(U$2&amp;"!$F$1:$F$100"),0),MATCH($H514,INDIRECT(U$2&amp;"!$1:$1"),0)))),
"Not found")</f>
        <v>NM</v>
      </c>
      <c r="V514" s="16" t="str">
        <f t="shared" ca="1" si="23"/>
        <v>Match</v>
      </c>
    </row>
    <row r="515" spans="1:22" ht="15" customHeight="1" x14ac:dyDescent="0.25">
      <c r="A515" s="10">
        <v>514</v>
      </c>
      <c r="B515" s="41"/>
      <c r="C515" s="10" t="s">
        <v>269</v>
      </c>
      <c r="D515" s="10" t="s">
        <v>268</v>
      </c>
      <c r="E515" s="20" t="s">
        <v>80</v>
      </c>
      <c r="F515" s="10" t="s">
        <v>283</v>
      </c>
      <c r="G515" s="10" t="s">
        <v>80</v>
      </c>
      <c r="H515" s="9">
        <v>4</v>
      </c>
      <c r="I515" s="10" t="s">
        <v>283</v>
      </c>
      <c r="L515" s="10" t="s">
        <v>284</v>
      </c>
      <c r="M515" s="22" t="s">
        <v>1412</v>
      </c>
      <c r="N515" s="10" t="s">
        <v>282</v>
      </c>
      <c r="Q515" s="20"/>
      <c r="T515" s="17">
        <f>S515</f>
        <v>0</v>
      </c>
      <c r="U515" s="15">
        <f t="array" aca="1" ref="U515" ca="1">IFERROR(
IF(NOT(OR($G515="OBX",$G515="OBR")),INDEX(INDIRECT(U$2&amp;"!$A$1:$BJ$100"),MATCH("*"&amp;$G515&amp;"*",INDIRECT(U$2&amp;"!$B$1:$B$100"),0),MATCH($H515,INDIRECT(U$2&amp;"!$1:$1"),0)),
IF(OR($G515="OBX",$G515="OBR"),INDEX(INDIRECT(U$2&amp;"!$A$1:$BJ$100"),MATCH((("*"&amp;$G515&amp;"*")&amp;("*"&amp;$I515&amp;"*")&amp;("*"&amp;$J515&amp;"*")&amp;("*"&amp;$K515&amp;"*")),INDIRECT(U$2&amp;"!$B$1:$B$100")&amp;INDIRECT(U$2&amp;"!$E$1:$E$100")&amp;INDIRECT(U$2&amp;"!$G$1:$G$100")&amp;INDIRECT(U$2&amp;"!$F$1:$F$100"),0),MATCH($H515,INDIRECT(U$2&amp;"!$1:$1"),0)))),
"Not found")</f>
        <v>0</v>
      </c>
      <c r="V515" s="16" t="str">
        <f t="shared" ca="1" si="23"/>
        <v>Match</v>
      </c>
    </row>
    <row r="516" spans="1:22" ht="15" customHeight="1" x14ac:dyDescent="0.25">
      <c r="A516" s="10">
        <v>515</v>
      </c>
      <c r="B516" s="41"/>
      <c r="C516" s="10" t="s">
        <v>269</v>
      </c>
      <c r="D516" s="10" t="s">
        <v>268</v>
      </c>
      <c r="E516" s="20" t="s">
        <v>80</v>
      </c>
      <c r="F516" s="10" t="s">
        <v>283</v>
      </c>
      <c r="G516" s="10" t="s">
        <v>80</v>
      </c>
      <c r="H516" s="9">
        <v>11</v>
      </c>
      <c r="I516" s="10" t="s">
        <v>283</v>
      </c>
      <c r="L516" s="10" t="s">
        <v>284</v>
      </c>
      <c r="M516" s="22" t="s">
        <v>502</v>
      </c>
      <c r="N516" s="10" t="s">
        <v>282</v>
      </c>
      <c r="Q516" s="20"/>
      <c r="T516" s="15" t="s">
        <v>331</v>
      </c>
      <c r="U516" s="15" t="str">
        <f t="array" aca="1" ref="U516" ca="1">IFERROR(
IF(NOT(OR($G516="OBX",$G516="OBR")),INDEX(INDIRECT(U$2&amp;"!$A$1:$BJ$100"),MATCH("*"&amp;$G516&amp;"*",INDIRECT(U$2&amp;"!$B$1:$B$100"),0),MATCH($H516,INDIRECT(U$2&amp;"!$1:$1"),0)),
IF(OR($G516="OBX",$G516="OBR"),INDEX(INDIRECT(U$2&amp;"!$A$1:$BJ$100"),MATCH((("*"&amp;$G516&amp;"*")&amp;("*"&amp;$I516&amp;"*")&amp;("*"&amp;$J516&amp;"*")&amp;("*"&amp;$K516&amp;"*")),INDIRECT(U$2&amp;"!$B$1:$B$100")&amp;INDIRECT(U$2&amp;"!$E$1:$E$100")&amp;INDIRECT(U$2&amp;"!$G$1:$G$100")&amp;INDIRECT(U$2&amp;"!$F$1:$F$100"),0),MATCH($H516,INDIRECT(U$2&amp;"!$1:$1"),0)))),
"Not found")</f>
        <v>O</v>
      </c>
      <c r="V516" s="16" t="str">
        <f t="shared" ca="1" si="23"/>
        <v>Match</v>
      </c>
    </row>
    <row r="517" spans="1:22" ht="15" customHeight="1" x14ac:dyDescent="0.25">
      <c r="A517" s="10">
        <v>516</v>
      </c>
      <c r="B517" s="41"/>
      <c r="C517" s="10" t="s">
        <v>269</v>
      </c>
      <c r="D517" s="10" t="s">
        <v>268</v>
      </c>
      <c r="E517" s="20" t="s">
        <v>80</v>
      </c>
      <c r="F517" s="10" t="s">
        <v>283</v>
      </c>
      <c r="G517" s="10" t="s">
        <v>80</v>
      </c>
      <c r="H517" s="9">
        <v>14</v>
      </c>
      <c r="I517" s="10" t="s">
        <v>283</v>
      </c>
      <c r="L517" s="10" t="s">
        <v>284</v>
      </c>
      <c r="M517" s="22" t="s">
        <v>1424</v>
      </c>
      <c r="N517" s="10" t="s">
        <v>282</v>
      </c>
      <c r="Q517" s="20"/>
      <c r="S517" s="46">
        <v>42788.787499999999</v>
      </c>
      <c r="T517" s="17" t="str">
        <f>IF(S517=0,"",(CONCATENATE(TEXT(S517,"yyyymmddhhmm"),"-0",'Summary Info'!$C$10)))</f>
        <v>201702221854-0500</v>
      </c>
      <c r="U517" s="15" t="str">
        <f t="array" aca="1" ref="U517" ca="1">IFERROR(
IF(NOT(OR($G517="OBX",$G517="OBR")),INDEX(INDIRECT(U$2&amp;"!$A$1:$BJ$100"),MATCH("*"&amp;$G517&amp;"*",INDIRECT(U$2&amp;"!$B$1:$B$100"),0),MATCH($H517,INDIRECT(U$2&amp;"!$1:$1"),0)),
IF(OR($G517="OBX",$G517="OBR"),INDEX(INDIRECT(U$2&amp;"!$A$1:$BJ$100"),MATCH((("*"&amp;$G517&amp;"*")&amp;("*"&amp;$I517&amp;"*")&amp;("*"&amp;$J517&amp;"*")&amp;("*"&amp;$K517&amp;"*")),INDIRECT(U$2&amp;"!$B$1:$B$100")&amp;INDIRECT(U$2&amp;"!$E$1:$E$100")&amp;INDIRECT(U$2&amp;"!$G$1:$G$100")&amp;INDIRECT(U$2&amp;"!$F$1:$F$100"),0),MATCH($H517,INDIRECT(U$2&amp;"!$1:$1"),0)))),
"Not found")</f>
        <v>201702221854-0500</v>
      </c>
      <c r="V517" s="16" t="str">
        <f t="shared" ca="1" si="23"/>
        <v>Match</v>
      </c>
    </row>
    <row r="518" spans="1:22" ht="15" customHeight="1" x14ac:dyDescent="0.25">
      <c r="A518" s="10">
        <v>517</v>
      </c>
      <c r="B518" s="41"/>
      <c r="C518" s="10" t="s">
        <v>269</v>
      </c>
      <c r="D518" s="10" t="s">
        <v>268</v>
      </c>
      <c r="E518" s="20" t="s">
        <v>80</v>
      </c>
      <c r="F518" s="10" t="s">
        <v>283</v>
      </c>
      <c r="G518" s="10" t="s">
        <v>80</v>
      </c>
      <c r="H518" s="9">
        <v>29</v>
      </c>
      <c r="I518" s="10" t="s">
        <v>283</v>
      </c>
      <c r="L518" s="10" t="s">
        <v>284</v>
      </c>
      <c r="M518" s="10" t="s">
        <v>853</v>
      </c>
      <c r="N518" s="10" t="s">
        <v>282</v>
      </c>
      <c r="S518" s="17"/>
      <c r="T518" s="14" t="s">
        <v>860</v>
      </c>
      <c r="U518" s="15" t="str">
        <f t="array" aca="1" ref="U518" ca="1">IFERROR(
IF(NOT(OR($G518="OBX",$G518="OBR")),INDEX(INDIRECT(U$2&amp;"!$A$1:$BJ$100"),MATCH("*"&amp;$G518&amp;"*",INDIRECT(U$2&amp;"!$B$1:$B$100"),0),MATCH($H518,INDIRECT(U$2&amp;"!$1:$1"),0)),
IF(OR($G518="OBX",$G518="OBR"),INDEX(INDIRECT(U$2&amp;"!$A$1:$BJ$100"),MATCH((("*"&amp;$G518&amp;"*")&amp;("*"&amp;$I518&amp;"*")&amp;("*"&amp;$J518&amp;"*")&amp;("*"&amp;$K518&amp;"*")),INDIRECT(U$2&amp;"!$B$1:$B$100")&amp;INDIRECT(U$2&amp;"!$E$1:$E$100")&amp;INDIRECT(U$2&amp;"!$G$1:$G$100")&amp;INDIRECT(U$2&amp;"!$F$1:$F$100"),0),MATCH($H518,INDIRECT(U$2&amp;"!$1:$1"),0)))),
"Not found")</f>
        <v>QST</v>
      </c>
      <c r="V518" s="16" t="str">
        <f t="shared" ca="1" si="23"/>
        <v>Match</v>
      </c>
    </row>
    <row r="519" spans="1:22" ht="15" customHeight="1" x14ac:dyDescent="0.25">
      <c r="A519" s="10">
        <v>518</v>
      </c>
      <c r="B519" s="41"/>
      <c r="C519" s="21" t="s">
        <v>269</v>
      </c>
      <c r="D519" s="21"/>
      <c r="E519" s="21"/>
      <c r="F519" s="21"/>
      <c r="G519" s="21"/>
      <c r="H519" s="21"/>
      <c r="I519" s="21"/>
      <c r="J519" s="21"/>
      <c r="K519" s="21"/>
      <c r="L519" s="21"/>
      <c r="M519" s="21" t="s">
        <v>307</v>
      </c>
      <c r="N519" s="21"/>
      <c r="O519" s="21"/>
      <c r="P519" s="21"/>
      <c r="Q519" s="21"/>
      <c r="R519" s="21"/>
      <c r="S519" s="21"/>
      <c r="T519" s="21"/>
      <c r="U519" s="21"/>
      <c r="V519" s="21"/>
    </row>
    <row r="520" spans="1:22" s="19" customFormat="1" ht="15" customHeight="1" x14ac:dyDescent="0.25">
      <c r="A520" s="10">
        <v>519</v>
      </c>
      <c r="B520" s="41"/>
      <c r="C520" s="10" t="s">
        <v>269</v>
      </c>
      <c r="D520" s="10" t="s">
        <v>268</v>
      </c>
      <c r="E520" s="20" t="s">
        <v>80</v>
      </c>
      <c r="F520" s="10" t="s">
        <v>306</v>
      </c>
      <c r="G520" s="10" t="s">
        <v>80</v>
      </c>
      <c r="H520" s="10">
        <v>3</v>
      </c>
      <c r="I520" s="10" t="s">
        <v>306</v>
      </c>
      <c r="J520" s="10"/>
      <c r="K520" s="10"/>
      <c r="L520" s="10" t="s">
        <v>307</v>
      </c>
      <c r="M520" s="22" t="s">
        <v>872</v>
      </c>
      <c r="N520" s="10" t="s">
        <v>308</v>
      </c>
      <c r="O520" s="10" t="s">
        <v>987</v>
      </c>
      <c r="P520" s="10" t="s">
        <v>331</v>
      </c>
      <c r="Q520" s="20"/>
      <c r="R520" s="10" t="s">
        <v>1489</v>
      </c>
      <c r="S520" s="10"/>
      <c r="T520" s="14" t="s">
        <v>1674</v>
      </c>
      <c r="U520" s="15" t="str">
        <f t="array" aca="1" ref="U520" ca="1">IFERROR(
IF(NOT(OR($G520="OBX",$G520="OBR")),INDEX(INDIRECT(U$2&amp;"!$A$1:$BJ$100"),MATCH("*"&amp;$G520&amp;"*",INDIRECT(U$2&amp;"!$B$1:$B$100"),0),MATCH($H520,INDIRECT(U$2&amp;"!$1:$1"),0)),
IF(OR($G520="OBX",$G520="OBR"),INDEX(INDIRECT(U$2&amp;"!$A$1:$BJ$100"),MATCH((("*"&amp;$G520&amp;"*")&amp;("*"&amp;$I520&amp;"*")&amp;("*"&amp;$J520&amp;"*")&amp;("*"&amp;$K520&amp;"*")),INDIRECT(U$2&amp;"!$B$1:$B$100")&amp;INDIRECT(U$2&amp;"!$E$1:$E$100")&amp;INDIRECT(U$2&amp;"!$G$1:$G$100")&amp;INDIRECT(U$2&amp;"!$F$1:$F$100"),0),MATCH($H520,INDIRECT(U$2&amp;"!$1:$1"),0)))),
"Not found")</f>
        <v>73806-2^Newborn age in hours^LN</v>
      </c>
      <c r="V520" s="16" t="str">
        <f ca="1">IF(T520=U520,"Match","")</f>
        <v>Match</v>
      </c>
    </row>
    <row r="521" spans="1:22" ht="15" customHeight="1" x14ac:dyDescent="0.25">
      <c r="A521" s="10">
        <v>520</v>
      </c>
      <c r="B521" s="41"/>
      <c r="C521" s="10" t="s">
        <v>269</v>
      </c>
      <c r="D521" s="10" t="s">
        <v>268</v>
      </c>
      <c r="E521" s="20" t="s">
        <v>80</v>
      </c>
      <c r="F521" s="10" t="s">
        <v>306</v>
      </c>
      <c r="G521" s="10" t="s">
        <v>80</v>
      </c>
      <c r="H521" s="9">
        <v>5</v>
      </c>
      <c r="I521" s="10" t="s">
        <v>306</v>
      </c>
      <c r="J521" s="10" t="str">
        <f t="array" ref="J521">IFERROR(INDEX(Mappings!I:I,MATCH(#REF!&amp;L521,Mappings!J:J&amp;Mappings!D:D,0)),"")</f>
        <v/>
      </c>
      <c r="L521" s="10" t="s">
        <v>307</v>
      </c>
      <c r="M521" s="10" t="s">
        <v>580</v>
      </c>
      <c r="N521" s="10" t="s">
        <v>308</v>
      </c>
      <c r="Q521" s="20"/>
      <c r="S521" s="13">
        <v>41</v>
      </c>
      <c r="T521" s="17">
        <f>S521</f>
        <v>41</v>
      </c>
      <c r="U521" s="15">
        <f t="array" aca="1" ref="U521" ca="1">IFERROR(
IF(NOT(OR($G521="OBX",$G521="OBR")),INDEX(INDIRECT(U$2&amp;"!$A$1:$BJ$100"),MATCH("*"&amp;$G521&amp;"*",INDIRECT(U$2&amp;"!$B$1:$B$100"),0),MATCH($H521,INDIRECT(U$2&amp;"!$1:$1"),0)),
IF(OR($G521="OBX",$G521="OBR"),INDEX(INDIRECT(U$2&amp;"!$A$1:$BJ$100"),MATCH((("*"&amp;$G521&amp;"*")&amp;("*"&amp;$I521&amp;"*")&amp;("*"&amp;$J521&amp;"*")&amp;("*"&amp;$K521&amp;"*")),INDIRECT(U$2&amp;"!$B$1:$B$100")&amp;INDIRECT(U$2&amp;"!$E$1:$E$100")&amp;INDIRECT(U$2&amp;"!$G$1:$G$100")&amp;INDIRECT(U$2&amp;"!$F$1:$F$100"),0),MATCH($H521,INDIRECT(U$2&amp;"!$1:$1"),0)))),
"Not found")</f>
        <v>41</v>
      </c>
      <c r="V521" s="16" t="str">
        <f t="shared" ref="V521:V522" ca="1" si="24">IF(T521=U521,"Match","")</f>
        <v>Match</v>
      </c>
    </row>
    <row r="522" spans="1:22" ht="15" customHeight="1" x14ac:dyDescent="0.25">
      <c r="A522" s="10">
        <v>521</v>
      </c>
      <c r="B522" s="41"/>
      <c r="C522" s="10" t="s">
        <v>269</v>
      </c>
      <c r="D522" s="10" t="s">
        <v>268</v>
      </c>
      <c r="E522" s="20" t="s">
        <v>80</v>
      </c>
      <c r="F522" s="10" t="s">
        <v>306</v>
      </c>
      <c r="G522" s="10" t="s">
        <v>80</v>
      </c>
      <c r="H522" s="9">
        <v>2</v>
      </c>
      <c r="I522" s="10" t="s">
        <v>306</v>
      </c>
      <c r="L522" s="10" t="s">
        <v>307</v>
      </c>
      <c r="M522" s="22" t="s">
        <v>587</v>
      </c>
      <c r="N522" s="10" t="s">
        <v>308</v>
      </c>
      <c r="Q522" s="20"/>
      <c r="T522" s="14" t="s">
        <v>308</v>
      </c>
      <c r="U522" s="15" t="str">
        <f t="array" aca="1" ref="U522" ca="1">IFERROR(
IF(NOT(OR($G522="OBX",$G522="OBR")),INDEX(INDIRECT(U$2&amp;"!$A$1:$BJ$100"),MATCH("*"&amp;$G522&amp;"*",INDIRECT(U$2&amp;"!$B$1:$B$100"),0),MATCH($H522,INDIRECT(U$2&amp;"!$1:$1"),0)),
IF(OR($G522="OBX",$G522="OBR"),INDEX(INDIRECT(U$2&amp;"!$A$1:$BJ$100"),MATCH((("*"&amp;$G522&amp;"*")&amp;("*"&amp;$I522&amp;"*")&amp;("*"&amp;$J522&amp;"*")&amp;("*"&amp;$K522&amp;"*")),INDIRECT(U$2&amp;"!$B$1:$B$100")&amp;INDIRECT(U$2&amp;"!$E$1:$E$100")&amp;INDIRECT(U$2&amp;"!$G$1:$G$100")&amp;INDIRECT(U$2&amp;"!$F$1:$F$100"),0),MATCH($H522,INDIRECT(U$2&amp;"!$1:$1"),0)))),
"Not found")</f>
        <v>NM</v>
      </c>
      <c r="V522" s="16" t="str">
        <f t="shared" ca="1" si="24"/>
        <v/>
      </c>
    </row>
    <row r="523" spans="1:22" ht="15" customHeight="1" x14ac:dyDescent="0.25">
      <c r="A523" s="10">
        <v>522</v>
      </c>
      <c r="B523" s="41"/>
      <c r="C523" s="10" t="s">
        <v>269</v>
      </c>
      <c r="D523" s="10" t="s">
        <v>268</v>
      </c>
      <c r="E523" s="20" t="s">
        <v>80</v>
      </c>
      <c r="F523" s="10" t="s">
        <v>306</v>
      </c>
      <c r="G523" s="10" t="s">
        <v>80</v>
      </c>
      <c r="H523" s="9">
        <v>4</v>
      </c>
      <c r="I523" s="10" t="s">
        <v>306</v>
      </c>
      <c r="L523" s="10" t="s">
        <v>307</v>
      </c>
      <c r="M523" s="22" t="s">
        <v>1412</v>
      </c>
      <c r="N523" s="10" t="s">
        <v>308</v>
      </c>
      <c r="Q523" s="20"/>
      <c r="T523" s="17">
        <f>S523</f>
        <v>0</v>
      </c>
      <c r="U523" s="15">
        <f t="array" aca="1" ref="U523" ca="1">IFERROR(
IF(NOT(OR($G523="OBX",$G523="OBR")),INDEX(INDIRECT(U$2&amp;"!$A$1:$BJ$100"),MATCH("*"&amp;$G523&amp;"*",INDIRECT(U$2&amp;"!$B$1:$B$100"),0),MATCH($H523,INDIRECT(U$2&amp;"!$1:$1"),0)),
IF(OR($G523="OBX",$G523="OBR"),INDEX(INDIRECT(U$2&amp;"!$A$1:$BJ$100"),MATCH((("*"&amp;$G523&amp;"*")&amp;("*"&amp;$I523&amp;"*")&amp;("*"&amp;$J523&amp;"*")&amp;("*"&amp;$K523&amp;"*")),INDIRECT(U$2&amp;"!$B$1:$B$100")&amp;INDIRECT(U$2&amp;"!$E$1:$E$100")&amp;INDIRECT(U$2&amp;"!$G$1:$G$100")&amp;INDIRECT(U$2&amp;"!$F$1:$F$100"),0),MATCH($H523,INDIRECT(U$2&amp;"!$1:$1"),0)))),
"Not found")</f>
        <v>0</v>
      </c>
      <c r="V523" s="16" t="str">
        <f ca="1">IF(T523=U523,"Match","")</f>
        <v>Match</v>
      </c>
    </row>
    <row r="524" spans="1:22" ht="15" customHeight="1" x14ac:dyDescent="0.25">
      <c r="A524" s="10">
        <v>523</v>
      </c>
      <c r="B524" s="41"/>
      <c r="C524" s="10" t="s">
        <v>269</v>
      </c>
      <c r="D524" s="10" t="s">
        <v>268</v>
      </c>
      <c r="E524" s="20" t="s">
        <v>80</v>
      </c>
      <c r="F524" s="10" t="s">
        <v>306</v>
      </c>
      <c r="G524" s="10" t="s">
        <v>80</v>
      </c>
      <c r="H524" s="9">
        <v>11</v>
      </c>
      <c r="I524" s="10" t="s">
        <v>306</v>
      </c>
      <c r="L524" s="10" t="s">
        <v>307</v>
      </c>
      <c r="M524" s="22" t="s">
        <v>502</v>
      </c>
      <c r="N524" s="10" t="s">
        <v>308</v>
      </c>
      <c r="Q524" s="20"/>
      <c r="T524" s="15" t="s">
        <v>331</v>
      </c>
      <c r="U524" s="15" t="str">
        <f t="array" aca="1" ref="U524" ca="1">IFERROR(
IF(NOT(OR($G524="OBX",$G524="OBR")),INDEX(INDIRECT(U$2&amp;"!$A$1:$BJ$100"),MATCH("*"&amp;$G524&amp;"*",INDIRECT(U$2&amp;"!$B$1:$B$100"),0),MATCH($H524,INDIRECT(U$2&amp;"!$1:$1"),0)),
IF(OR($G524="OBX",$G524="OBR"),INDEX(INDIRECT(U$2&amp;"!$A$1:$BJ$100"),MATCH((("*"&amp;$G524&amp;"*")&amp;("*"&amp;$I524&amp;"*")&amp;("*"&amp;$J524&amp;"*")&amp;("*"&amp;$K524&amp;"*")),INDIRECT(U$2&amp;"!$B$1:$B$100")&amp;INDIRECT(U$2&amp;"!$E$1:$E$100")&amp;INDIRECT(U$2&amp;"!$G$1:$G$100")&amp;INDIRECT(U$2&amp;"!$F$1:$F$100"),0),MATCH($H524,INDIRECT(U$2&amp;"!$1:$1"),0)))),
"Not found")</f>
        <v>O</v>
      </c>
      <c r="V524" s="16" t="str">
        <f ca="1">IF(T524=U524,"Match","")</f>
        <v>Match</v>
      </c>
    </row>
    <row r="525" spans="1:22" ht="15" customHeight="1" x14ac:dyDescent="0.25">
      <c r="A525" s="10">
        <v>524</v>
      </c>
      <c r="B525" s="41"/>
      <c r="C525" s="10" t="s">
        <v>269</v>
      </c>
      <c r="D525" s="10" t="s">
        <v>268</v>
      </c>
      <c r="E525" s="20" t="s">
        <v>80</v>
      </c>
      <c r="F525" s="10" t="s">
        <v>306</v>
      </c>
      <c r="G525" s="10" t="s">
        <v>80</v>
      </c>
      <c r="H525" s="9">
        <v>14</v>
      </c>
      <c r="I525" s="10" t="s">
        <v>306</v>
      </c>
      <c r="L525" s="10" t="s">
        <v>307</v>
      </c>
      <c r="M525" s="22" t="s">
        <v>1424</v>
      </c>
      <c r="N525" s="10" t="s">
        <v>308</v>
      </c>
      <c r="Q525" s="20"/>
      <c r="S525" s="46">
        <v>42788.787499999999</v>
      </c>
      <c r="T525" s="17" t="str">
        <f>IF(S525=0,"",(CONCATENATE(TEXT(S525,"yyyymmddhhmm"),"-0",'Summary Info'!$C$10)))</f>
        <v>201702221854-0500</v>
      </c>
      <c r="U525" s="15" t="str">
        <f t="array" aca="1" ref="U525" ca="1">IFERROR(
IF(NOT(OR($G525="OBX",$G525="OBR")),INDEX(INDIRECT(U$2&amp;"!$A$1:$BJ$100"),MATCH("*"&amp;$G525&amp;"*",INDIRECT(U$2&amp;"!$B$1:$B$100"),0),MATCH($H525,INDIRECT(U$2&amp;"!$1:$1"),0)),
IF(OR($G525="OBX",$G525="OBR"),INDEX(INDIRECT(U$2&amp;"!$A$1:$BJ$100"),MATCH((("*"&amp;$G525&amp;"*")&amp;("*"&amp;$I525&amp;"*")&amp;("*"&amp;$J525&amp;"*")&amp;("*"&amp;$K525&amp;"*")),INDIRECT(U$2&amp;"!$B$1:$B$100")&amp;INDIRECT(U$2&amp;"!$E$1:$E$100")&amp;INDIRECT(U$2&amp;"!$G$1:$G$100")&amp;INDIRECT(U$2&amp;"!$F$1:$F$100"),0),MATCH($H525,INDIRECT(U$2&amp;"!$1:$1"),0)))),
"Not found")</f>
        <v>201702221854-0500</v>
      </c>
      <c r="V525" s="16" t="str">
        <f ca="1">IF(T525=U525,"Match","")</f>
        <v>Match</v>
      </c>
    </row>
    <row r="526" spans="1:22" ht="15" customHeight="1" x14ac:dyDescent="0.25">
      <c r="A526" s="10">
        <v>525</v>
      </c>
      <c r="B526" s="41"/>
      <c r="C526" s="10" t="s">
        <v>269</v>
      </c>
      <c r="D526" s="10" t="s">
        <v>268</v>
      </c>
      <c r="E526" s="20" t="s">
        <v>80</v>
      </c>
      <c r="F526" s="10" t="s">
        <v>306</v>
      </c>
      <c r="G526" s="10" t="s">
        <v>80</v>
      </c>
      <c r="H526" s="9">
        <v>29</v>
      </c>
      <c r="I526" s="10" t="s">
        <v>306</v>
      </c>
      <c r="L526" s="10" t="s">
        <v>307</v>
      </c>
      <c r="M526" s="10" t="s">
        <v>853</v>
      </c>
      <c r="N526" s="10" t="s">
        <v>308</v>
      </c>
      <c r="S526" s="17"/>
      <c r="T526" s="14" t="s">
        <v>860</v>
      </c>
      <c r="U526" s="15" t="str">
        <f t="array" aca="1" ref="U526" ca="1">IFERROR(
IF(NOT(OR($G526="OBX",$G526="OBR")),INDEX(INDIRECT(U$2&amp;"!$A$1:$BJ$100"),MATCH("*"&amp;$G526&amp;"*",INDIRECT(U$2&amp;"!$B$1:$B$100"),0),MATCH($H526,INDIRECT(U$2&amp;"!$1:$1"),0)),
IF(OR($G526="OBX",$G526="OBR"),INDEX(INDIRECT(U$2&amp;"!$A$1:$BJ$100"),MATCH((("*"&amp;$G526&amp;"*")&amp;("*"&amp;$I526&amp;"*")&amp;("*"&amp;$J526&amp;"*")&amp;("*"&amp;$K526&amp;"*")),INDIRECT(U$2&amp;"!$B$1:$B$100")&amp;INDIRECT(U$2&amp;"!$E$1:$E$100")&amp;INDIRECT(U$2&amp;"!$G$1:$G$100")&amp;INDIRECT(U$2&amp;"!$F$1:$F$100"),0),MATCH($H526,INDIRECT(U$2&amp;"!$1:$1"),0)))),
"Not found")</f>
        <v>QST</v>
      </c>
      <c r="V526" s="16" t="str">
        <f ca="1">IF(T526=U526,"Match","")</f>
        <v>Match</v>
      </c>
    </row>
    <row r="527" spans="1:22" ht="15" customHeight="1" x14ac:dyDescent="0.25">
      <c r="A527" s="10">
        <v>526</v>
      </c>
      <c r="B527" s="41"/>
      <c r="C527" s="21" t="s">
        <v>269</v>
      </c>
      <c r="D527" s="21"/>
      <c r="E527" s="21"/>
      <c r="F527" s="21"/>
      <c r="G527" s="21"/>
      <c r="H527" s="21"/>
      <c r="I527" s="21"/>
      <c r="J527" s="21"/>
      <c r="K527" s="21"/>
      <c r="L527" s="21"/>
      <c r="M527" s="21" t="s">
        <v>6</v>
      </c>
      <c r="N527" s="21"/>
      <c r="O527" s="21"/>
      <c r="P527" s="21"/>
      <c r="Q527" s="21"/>
      <c r="R527" s="21"/>
      <c r="S527" s="21"/>
      <c r="T527" s="21"/>
      <c r="U527" s="21"/>
      <c r="V527" s="21"/>
    </row>
    <row r="528" spans="1:22" s="19" customFormat="1" ht="15" customHeight="1" x14ac:dyDescent="0.25">
      <c r="A528" s="10">
        <v>527</v>
      </c>
      <c r="B528" s="41"/>
      <c r="C528" s="10" t="s">
        <v>269</v>
      </c>
      <c r="D528" s="10" t="s">
        <v>268</v>
      </c>
      <c r="E528" s="20" t="s">
        <v>80</v>
      </c>
      <c r="F528" s="10" t="s">
        <v>5</v>
      </c>
      <c r="G528" s="10" t="s">
        <v>80</v>
      </c>
      <c r="H528" s="10">
        <v>3</v>
      </c>
      <c r="I528" s="10" t="s">
        <v>5</v>
      </c>
      <c r="J528" s="10"/>
      <c r="K528" s="10"/>
      <c r="L528" s="10" t="s">
        <v>6</v>
      </c>
      <c r="M528" s="22" t="s">
        <v>872</v>
      </c>
      <c r="N528" s="10" t="s">
        <v>1483</v>
      </c>
      <c r="O528" s="10" t="s">
        <v>987</v>
      </c>
      <c r="P528" s="10" t="s">
        <v>331</v>
      </c>
      <c r="Q528" s="9" t="s">
        <v>108</v>
      </c>
      <c r="R528" s="10" t="s">
        <v>1490</v>
      </c>
      <c r="S528" s="10"/>
      <c r="T528" s="14" t="s">
        <v>1675</v>
      </c>
      <c r="U528" s="15" t="str">
        <f t="array" aca="1" ref="U528" ca="1">IFERROR(
IF(NOT(OR($G528="OBX",$G528="OBR")),INDEX(INDIRECT(U$2&amp;"!$A$1:$BJ$100"),MATCH("*"&amp;$G528&amp;"*",INDIRECT(U$2&amp;"!$B$1:$B$100"),0),MATCH($H528,INDIRECT(U$2&amp;"!$1:$1"),0)),
IF(OR($G528="OBX",$G528="OBR"),INDEX(INDIRECT(U$2&amp;"!$A$1:$BJ$100"),MATCH((("*"&amp;$G528&amp;"*")&amp;("*"&amp;$I528&amp;"*")&amp;("*"&amp;$J528&amp;"*")&amp;("*"&amp;$K528&amp;"*")),INDIRECT(U$2&amp;"!$B$1:$B$100")&amp;INDIRECT(U$2&amp;"!$E$1:$E$100")&amp;INDIRECT(U$2&amp;"!$G$1:$G$100")&amp;INDIRECT(U$2&amp;"!$F$1:$F$100"),0),MATCH($H528,INDIRECT(U$2&amp;"!$1:$1"),0)))),
"Not found")</f>
        <v>57722-1^Birth plurality of Pregnancy^LN</v>
      </c>
      <c r="V528" s="16" t="str">
        <f t="shared" ref="V528:V534" ca="1" si="25">IF(T528=U528,"Match","")</f>
        <v>Match</v>
      </c>
    </row>
    <row r="529" spans="1:22" ht="15" customHeight="1" x14ac:dyDescent="0.25">
      <c r="A529" s="10">
        <v>528</v>
      </c>
      <c r="B529" s="41"/>
      <c r="C529" s="10" t="s">
        <v>269</v>
      </c>
      <c r="D529" s="10" t="s">
        <v>268</v>
      </c>
      <c r="E529" s="20" t="s">
        <v>80</v>
      </c>
      <c r="F529" s="10" t="s">
        <v>5</v>
      </c>
      <c r="G529" s="10" t="s">
        <v>80</v>
      </c>
      <c r="H529" s="9">
        <v>5</v>
      </c>
      <c r="I529" s="10" t="s">
        <v>5</v>
      </c>
      <c r="L529" s="10" t="s">
        <v>6</v>
      </c>
      <c r="M529" s="10" t="s">
        <v>580</v>
      </c>
      <c r="N529" s="10" t="s">
        <v>1483</v>
      </c>
      <c r="Q529" s="20"/>
      <c r="S529" s="18" t="s">
        <v>951</v>
      </c>
      <c r="T529" s="17" t="str">
        <f t="array" ref="T529">IFERROR(INDEX(Mappings!$L:$L,MATCH(S529&amp;$L529,Mappings!$J:$J&amp;Mappings!$D:$D,0)),"")</f>
        <v>LA6112-2^1^LN</v>
      </c>
      <c r="U529" s="15" t="str">
        <f t="array" aca="1" ref="U529" ca="1">IFERROR(
IF(NOT(OR($G529="OBX",$G529="OBR")),INDEX(INDIRECT(U$2&amp;"!$A$1:$BJ$100"),MATCH("*"&amp;$G529&amp;"*",INDIRECT(U$2&amp;"!$B$1:$B$100"),0),MATCH($H529,INDIRECT(U$2&amp;"!$1:$1"),0)),
IF(OR($G529="OBX",$G529="OBR"),INDEX(INDIRECT(U$2&amp;"!$A$1:$BJ$100"),MATCH((("*"&amp;$G529&amp;"*")&amp;("*"&amp;$I529&amp;"*")&amp;("*"&amp;$J529&amp;"*")&amp;("*"&amp;$K529&amp;"*")),INDIRECT(U$2&amp;"!$B$1:$B$100")&amp;INDIRECT(U$2&amp;"!$E$1:$E$100")&amp;INDIRECT(U$2&amp;"!$G$1:$G$100")&amp;INDIRECT(U$2&amp;"!$F$1:$F$100"),0),MATCH($H529,INDIRECT(U$2&amp;"!$1:$1"),0)))),
"Not found")</f>
        <v>LA6112-2^1^LN</v>
      </c>
      <c r="V529" s="16" t="str">
        <f t="shared" ca="1" si="25"/>
        <v>Match</v>
      </c>
    </row>
    <row r="530" spans="1:22" ht="15" customHeight="1" x14ac:dyDescent="0.25">
      <c r="A530" s="10">
        <v>529</v>
      </c>
      <c r="B530" s="41"/>
      <c r="C530" s="10" t="s">
        <v>269</v>
      </c>
      <c r="D530" s="10" t="s">
        <v>268</v>
      </c>
      <c r="E530" s="20" t="s">
        <v>80</v>
      </c>
      <c r="F530" s="10" t="s">
        <v>5</v>
      </c>
      <c r="G530" s="10" t="s">
        <v>80</v>
      </c>
      <c r="H530" s="9">
        <v>2</v>
      </c>
      <c r="I530" s="10" t="s">
        <v>5</v>
      </c>
      <c r="L530" s="10" t="s">
        <v>6</v>
      </c>
      <c r="M530" s="22" t="s">
        <v>587</v>
      </c>
      <c r="N530" s="10" t="s">
        <v>1483</v>
      </c>
      <c r="Q530" s="20"/>
      <c r="T530" s="14" t="s">
        <v>82</v>
      </c>
      <c r="U530" s="15" t="str">
        <f t="array" aca="1" ref="U530" ca="1">IFERROR(
IF(NOT(OR($G530="OBX",$G530="OBR")),INDEX(INDIRECT(U$2&amp;"!$A$1:$BJ$100"),MATCH("*"&amp;$G530&amp;"*",INDIRECT(U$2&amp;"!$B$1:$B$100"),0),MATCH($H530,INDIRECT(U$2&amp;"!$1:$1"),0)),
IF(OR($G530="OBX",$G530="OBR"),INDEX(INDIRECT(U$2&amp;"!$A$1:$BJ$100"),MATCH((("*"&amp;$G530&amp;"*")&amp;("*"&amp;$I530&amp;"*")&amp;("*"&amp;$J530&amp;"*")&amp;("*"&amp;$K530&amp;"*")),INDIRECT(U$2&amp;"!$B$1:$B$100")&amp;INDIRECT(U$2&amp;"!$E$1:$E$100")&amp;INDIRECT(U$2&amp;"!$G$1:$G$100")&amp;INDIRECT(U$2&amp;"!$F$1:$F$100"),0),MATCH($H530,INDIRECT(U$2&amp;"!$1:$1"),0)))),
"Not found")</f>
        <v>CWE</v>
      </c>
      <c r="V530" s="16" t="str">
        <f t="shared" ca="1" si="25"/>
        <v>Match</v>
      </c>
    </row>
    <row r="531" spans="1:22" ht="15" customHeight="1" x14ac:dyDescent="0.25">
      <c r="A531" s="10">
        <v>530</v>
      </c>
      <c r="B531" s="41"/>
      <c r="C531" s="10" t="s">
        <v>269</v>
      </c>
      <c r="D531" s="10" t="s">
        <v>268</v>
      </c>
      <c r="E531" s="20" t="s">
        <v>80</v>
      </c>
      <c r="F531" s="10" t="s">
        <v>5</v>
      </c>
      <c r="G531" s="10" t="s">
        <v>80</v>
      </c>
      <c r="H531" s="9">
        <v>4</v>
      </c>
      <c r="I531" s="10" t="s">
        <v>5</v>
      </c>
      <c r="L531" s="10" t="s">
        <v>6</v>
      </c>
      <c r="M531" s="22" t="s">
        <v>1412</v>
      </c>
      <c r="N531" s="10" t="s">
        <v>1483</v>
      </c>
      <c r="Q531" s="20"/>
      <c r="T531" s="17">
        <f>S531</f>
        <v>0</v>
      </c>
      <c r="U531" s="15">
        <f t="array" aca="1" ref="U531" ca="1">IFERROR(
IF(NOT(OR($G531="OBX",$G531="OBR")),INDEX(INDIRECT(U$2&amp;"!$A$1:$BJ$100"),MATCH("*"&amp;$G531&amp;"*",INDIRECT(U$2&amp;"!$B$1:$B$100"),0),MATCH($H531,INDIRECT(U$2&amp;"!$1:$1"),0)),
IF(OR($G531="OBX",$G531="OBR"),INDEX(INDIRECT(U$2&amp;"!$A$1:$BJ$100"),MATCH((("*"&amp;$G531&amp;"*")&amp;("*"&amp;$I531&amp;"*")&amp;("*"&amp;$J531&amp;"*")&amp;("*"&amp;$K531&amp;"*")),INDIRECT(U$2&amp;"!$B$1:$B$100")&amp;INDIRECT(U$2&amp;"!$E$1:$E$100")&amp;INDIRECT(U$2&amp;"!$G$1:$G$100")&amp;INDIRECT(U$2&amp;"!$F$1:$F$100"),0),MATCH($H531,INDIRECT(U$2&amp;"!$1:$1"),0)))),
"Not found")</f>
        <v>0</v>
      </c>
      <c r="V531" s="16" t="str">
        <f t="shared" ca="1" si="25"/>
        <v>Match</v>
      </c>
    </row>
    <row r="532" spans="1:22" ht="15" customHeight="1" x14ac:dyDescent="0.25">
      <c r="A532" s="10">
        <v>531</v>
      </c>
      <c r="B532" s="41"/>
      <c r="C532" s="10" t="s">
        <v>269</v>
      </c>
      <c r="D532" s="10" t="s">
        <v>268</v>
      </c>
      <c r="E532" s="20" t="s">
        <v>80</v>
      </c>
      <c r="F532" s="10" t="s">
        <v>5</v>
      </c>
      <c r="G532" s="10" t="s">
        <v>80</v>
      </c>
      <c r="H532" s="9">
        <v>11</v>
      </c>
      <c r="I532" s="10" t="s">
        <v>5</v>
      </c>
      <c r="L532" s="10" t="s">
        <v>6</v>
      </c>
      <c r="M532" s="22" t="s">
        <v>502</v>
      </c>
      <c r="N532" s="10" t="s">
        <v>1483</v>
      </c>
      <c r="Q532" s="20"/>
      <c r="T532" s="15" t="s">
        <v>331</v>
      </c>
      <c r="U532" s="15" t="str">
        <f t="array" aca="1" ref="U532" ca="1">IFERROR(
IF(NOT(OR($G532="OBX",$G532="OBR")),INDEX(INDIRECT(U$2&amp;"!$A$1:$BJ$100"),MATCH("*"&amp;$G532&amp;"*",INDIRECT(U$2&amp;"!$B$1:$B$100"),0),MATCH($H532,INDIRECT(U$2&amp;"!$1:$1"),0)),
IF(OR($G532="OBX",$G532="OBR"),INDEX(INDIRECT(U$2&amp;"!$A$1:$BJ$100"),MATCH((("*"&amp;$G532&amp;"*")&amp;("*"&amp;$I532&amp;"*")&amp;("*"&amp;$J532&amp;"*")&amp;("*"&amp;$K532&amp;"*")),INDIRECT(U$2&amp;"!$B$1:$B$100")&amp;INDIRECT(U$2&amp;"!$E$1:$E$100")&amp;INDIRECT(U$2&amp;"!$G$1:$G$100")&amp;INDIRECT(U$2&amp;"!$F$1:$F$100"),0),MATCH($H532,INDIRECT(U$2&amp;"!$1:$1"),0)))),
"Not found")</f>
        <v>O</v>
      </c>
      <c r="V532" s="16" t="str">
        <f t="shared" ca="1" si="25"/>
        <v>Match</v>
      </c>
    </row>
    <row r="533" spans="1:22" ht="15" customHeight="1" x14ac:dyDescent="0.25">
      <c r="A533" s="10">
        <v>532</v>
      </c>
      <c r="B533" s="41"/>
      <c r="C533" s="10" t="s">
        <v>269</v>
      </c>
      <c r="D533" s="10" t="s">
        <v>268</v>
      </c>
      <c r="E533" s="20" t="s">
        <v>80</v>
      </c>
      <c r="F533" s="10" t="s">
        <v>5</v>
      </c>
      <c r="G533" s="10" t="s">
        <v>80</v>
      </c>
      <c r="H533" s="9">
        <v>14</v>
      </c>
      <c r="I533" s="10" t="s">
        <v>5</v>
      </c>
      <c r="L533" s="10" t="s">
        <v>6</v>
      </c>
      <c r="M533" s="22" t="s">
        <v>1424</v>
      </c>
      <c r="N533" s="10" t="s">
        <v>1483</v>
      </c>
      <c r="Q533" s="20"/>
      <c r="S533" s="46">
        <v>42788.787499999999</v>
      </c>
      <c r="T533" s="17" t="str">
        <f>IF(S533=0,"",(CONCATENATE(TEXT(S533,"yyyymmddhhmm"),"-0",'Summary Info'!$C$10)))</f>
        <v>201702221854-0500</v>
      </c>
      <c r="U533" s="15" t="str">
        <f t="array" aca="1" ref="U533" ca="1">IFERROR(
IF(NOT(OR($G533="OBX",$G533="OBR")),INDEX(INDIRECT(U$2&amp;"!$A$1:$BJ$100"),MATCH("*"&amp;$G533&amp;"*",INDIRECT(U$2&amp;"!$B$1:$B$100"),0),MATCH($H533,INDIRECT(U$2&amp;"!$1:$1"),0)),
IF(OR($G533="OBX",$G533="OBR"),INDEX(INDIRECT(U$2&amp;"!$A$1:$BJ$100"),MATCH((("*"&amp;$G533&amp;"*")&amp;("*"&amp;$I533&amp;"*")&amp;("*"&amp;$J533&amp;"*")&amp;("*"&amp;$K533&amp;"*")),INDIRECT(U$2&amp;"!$B$1:$B$100")&amp;INDIRECT(U$2&amp;"!$E$1:$E$100")&amp;INDIRECT(U$2&amp;"!$G$1:$G$100")&amp;INDIRECT(U$2&amp;"!$F$1:$F$100"),0),MATCH($H533,INDIRECT(U$2&amp;"!$1:$1"),0)))),
"Not found")</f>
        <v>201702221854-0500</v>
      </c>
      <c r="V533" s="16" t="str">
        <f t="shared" ca="1" si="25"/>
        <v>Match</v>
      </c>
    </row>
    <row r="534" spans="1:22" ht="15" customHeight="1" x14ac:dyDescent="0.25">
      <c r="A534" s="10">
        <v>533</v>
      </c>
      <c r="B534" s="41"/>
      <c r="C534" s="10" t="s">
        <v>269</v>
      </c>
      <c r="D534" s="10" t="s">
        <v>268</v>
      </c>
      <c r="E534" s="20" t="s">
        <v>80</v>
      </c>
      <c r="F534" s="10" t="s">
        <v>5</v>
      </c>
      <c r="G534" s="10" t="s">
        <v>80</v>
      </c>
      <c r="H534" s="9">
        <v>29</v>
      </c>
      <c r="I534" s="10" t="s">
        <v>5</v>
      </c>
      <c r="L534" s="10" t="s">
        <v>6</v>
      </c>
      <c r="M534" s="10" t="s">
        <v>853</v>
      </c>
      <c r="N534" s="10" t="s">
        <v>1483</v>
      </c>
      <c r="S534" s="17"/>
      <c r="T534" s="14" t="s">
        <v>860</v>
      </c>
      <c r="U534" s="15" t="str">
        <f t="array" aca="1" ref="U534" ca="1">IFERROR(
IF(NOT(OR($G534="OBX",$G534="OBR")),INDEX(INDIRECT(U$2&amp;"!$A$1:$BJ$100"),MATCH("*"&amp;$G534&amp;"*",INDIRECT(U$2&amp;"!$B$1:$B$100"),0),MATCH($H534,INDIRECT(U$2&amp;"!$1:$1"),0)),
IF(OR($G534="OBX",$G534="OBR"),INDEX(INDIRECT(U$2&amp;"!$A$1:$BJ$100"),MATCH((("*"&amp;$G534&amp;"*")&amp;("*"&amp;$I534&amp;"*")&amp;("*"&amp;$J534&amp;"*")&amp;("*"&amp;$K534&amp;"*")),INDIRECT(U$2&amp;"!$B$1:$B$100")&amp;INDIRECT(U$2&amp;"!$E$1:$E$100")&amp;INDIRECT(U$2&amp;"!$G$1:$G$100")&amp;INDIRECT(U$2&amp;"!$F$1:$F$100"),0),MATCH($H534,INDIRECT(U$2&amp;"!$1:$1"),0)))),
"Not found")</f>
        <v>QST</v>
      </c>
      <c r="V534" s="16" t="str">
        <f t="shared" ca="1" si="25"/>
        <v>Match</v>
      </c>
    </row>
    <row r="535" spans="1:22" ht="15" customHeight="1" x14ac:dyDescent="0.25">
      <c r="A535" s="10">
        <v>534</v>
      </c>
      <c r="B535" s="41"/>
      <c r="C535" s="21" t="s">
        <v>269</v>
      </c>
      <c r="D535" s="21"/>
      <c r="E535" s="21"/>
      <c r="F535" s="21"/>
      <c r="G535" s="21"/>
      <c r="H535" s="21"/>
      <c r="I535" s="21"/>
      <c r="J535" s="21"/>
      <c r="K535" s="21"/>
      <c r="L535" s="21"/>
      <c r="M535" s="21" t="s">
        <v>286</v>
      </c>
      <c r="N535" s="21"/>
      <c r="O535" s="21"/>
      <c r="P535" s="21"/>
      <c r="Q535" s="21"/>
      <c r="R535" s="21"/>
      <c r="S535" s="21"/>
      <c r="T535" s="21"/>
      <c r="U535" s="21"/>
      <c r="V535" s="21"/>
    </row>
    <row r="536" spans="1:22" s="19" customFormat="1" ht="15" customHeight="1" x14ac:dyDescent="0.25">
      <c r="A536" s="10">
        <v>535</v>
      </c>
      <c r="B536" s="41"/>
      <c r="C536" s="10" t="s">
        <v>269</v>
      </c>
      <c r="D536" s="10" t="s">
        <v>268</v>
      </c>
      <c r="E536" s="20" t="s">
        <v>80</v>
      </c>
      <c r="F536" s="10" t="s">
        <v>285</v>
      </c>
      <c r="G536" s="10" t="s">
        <v>80</v>
      </c>
      <c r="H536" s="10">
        <v>3</v>
      </c>
      <c r="I536" s="10" t="s">
        <v>285</v>
      </c>
      <c r="J536" s="10"/>
      <c r="K536" s="10"/>
      <c r="L536" s="10" t="s">
        <v>286</v>
      </c>
      <c r="M536" s="22" t="s">
        <v>872</v>
      </c>
      <c r="N536" s="10" t="s">
        <v>282</v>
      </c>
      <c r="O536" s="10" t="s">
        <v>987</v>
      </c>
      <c r="P536" s="10" t="s">
        <v>348</v>
      </c>
      <c r="Q536" s="20"/>
      <c r="R536" s="10" t="s">
        <v>1491</v>
      </c>
      <c r="S536" s="10"/>
      <c r="T536" s="14" t="s">
        <v>1540</v>
      </c>
      <c r="U536" s="15" t="str">
        <f t="array" aca="1" ref="U536" ca="1">IFERROR(
IF(NOT(OR($G536="OBX",$G536="OBR")),INDEX(INDIRECT(U$2&amp;"!$A$1:$BJ$100"),MATCH("*"&amp;$G536&amp;"*",INDIRECT(U$2&amp;"!$B$1:$B$100"),0),MATCH($H536,INDIRECT(U$2&amp;"!$1:$1"),0)),
IF(OR($G536="OBX",$G536="OBR"),INDEX(INDIRECT(U$2&amp;"!$A$1:$BJ$100"),MATCH((("*"&amp;$G536&amp;"*")&amp;("*"&amp;$I536&amp;"*")&amp;("*"&amp;$J536&amp;"*")&amp;("*"&amp;$K536&amp;"*")),INDIRECT(U$2&amp;"!$B$1:$B$100")&amp;INDIRECT(U$2&amp;"!$E$1:$E$100")&amp;INDIRECT(U$2&amp;"!$G$1:$G$100")&amp;INDIRECT(U$2&amp;"!$F$1:$F$100"),0),MATCH($H536,INDIRECT(U$2&amp;"!$1:$1"),0)))),
"Not found")</f>
        <v>57714-8^Obstetric estimation of gestational age^LN</v>
      </c>
      <c r="V536" s="16" t="str">
        <f t="shared" ref="V536:V543" ca="1" si="26">IF(T536=U536,"Match","")</f>
        <v>Match</v>
      </c>
    </row>
    <row r="537" spans="1:22" ht="15" customHeight="1" x14ac:dyDescent="0.25">
      <c r="A537" s="10">
        <v>536</v>
      </c>
      <c r="B537" s="41"/>
      <c r="C537" s="10" t="s">
        <v>269</v>
      </c>
      <c r="D537" s="10" t="s">
        <v>268</v>
      </c>
      <c r="E537" s="20" t="s">
        <v>80</v>
      </c>
      <c r="F537" s="10" t="s">
        <v>285</v>
      </c>
      <c r="G537" s="10" t="s">
        <v>80</v>
      </c>
      <c r="H537" s="9">
        <v>5</v>
      </c>
      <c r="I537" s="10" t="s">
        <v>285</v>
      </c>
      <c r="J537" s="10" t="str">
        <f t="array" ref="J537">IFERROR(INDEX(Mappings!I:I,MATCH(#REF!&amp;L537,Mappings!J:J&amp;Mappings!D:D,0)),"")</f>
        <v/>
      </c>
      <c r="L537" s="10" t="s">
        <v>286</v>
      </c>
      <c r="M537" s="10" t="s">
        <v>580</v>
      </c>
      <c r="N537" s="10" t="s">
        <v>282</v>
      </c>
      <c r="Q537" s="20"/>
      <c r="S537" s="13">
        <v>38</v>
      </c>
      <c r="T537" s="17">
        <f>S537</f>
        <v>38</v>
      </c>
      <c r="U537" s="15">
        <f t="array" aca="1" ref="U537" ca="1">IFERROR(
IF(NOT(OR($G537="OBX",$G537="OBR")),INDEX(INDIRECT(U$2&amp;"!$A$1:$BJ$100"),MATCH("*"&amp;$G537&amp;"*",INDIRECT(U$2&amp;"!$B$1:$B$100"),0),MATCH($H537,INDIRECT(U$2&amp;"!$1:$1"),0)),
IF(OR($G537="OBX",$G537="OBR"),INDEX(INDIRECT(U$2&amp;"!$A$1:$BJ$100"),MATCH((("*"&amp;$G537&amp;"*")&amp;("*"&amp;$I537&amp;"*")&amp;("*"&amp;$J537&amp;"*")&amp;("*"&amp;$K537&amp;"*")),INDIRECT(U$2&amp;"!$B$1:$B$100")&amp;INDIRECT(U$2&amp;"!$E$1:$E$100")&amp;INDIRECT(U$2&amp;"!$G$1:$G$100")&amp;INDIRECT(U$2&amp;"!$F$1:$F$100"),0),MATCH($H537,INDIRECT(U$2&amp;"!$1:$1"),0)))),
"Not found")</f>
        <v>38</v>
      </c>
      <c r="V537" s="16" t="str">
        <f t="shared" ca="1" si="26"/>
        <v>Match</v>
      </c>
    </row>
    <row r="538" spans="1:22" ht="15" customHeight="1" x14ac:dyDescent="0.25">
      <c r="A538" s="10">
        <v>537</v>
      </c>
      <c r="B538" s="41"/>
      <c r="C538" s="10" t="s">
        <v>269</v>
      </c>
      <c r="D538" s="10" t="s">
        <v>268</v>
      </c>
      <c r="E538" s="20" t="s">
        <v>80</v>
      </c>
      <c r="F538" s="10" t="s">
        <v>285</v>
      </c>
      <c r="G538" s="10" t="s">
        <v>80</v>
      </c>
      <c r="H538" s="9">
        <v>6</v>
      </c>
      <c r="I538" s="10" t="s">
        <v>285</v>
      </c>
      <c r="L538" s="10" t="s">
        <v>286</v>
      </c>
      <c r="M538" s="10" t="s">
        <v>886</v>
      </c>
      <c r="N538" s="10" t="s">
        <v>282</v>
      </c>
      <c r="Q538" s="20"/>
      <c r="S538" s="13" t="s">
        <v>1715</v>
      </c>
      <c r="T538" s="17" t="str">
        <f>S538</f>
        <v>wk^week^UCUM</v>
      </c>
      <c r="U538" s="15" t="str">
        <f t="array" aca="1" ref="U538" ca="1">IFERROR(
IF(NOT(OR($G538="OBX",$G538="OBR")),INDEX(INDIRECT(U$2&amp;"!$A$1:$BJ$100"),MATCH("*"&amp;$G538&amp;"*",INDIRECT(U$2&amp;"!$B$1:$B$100"),0),MATCH($H538,INDIRECT(U$2&amp;"!$1:$1"),0)),
IF(OR($G538="OBX",$G538="OBR"),INDEX(INDIRECT(U$2&amp;"!$A$1:$BJ$100"),MATCH((("*"&amp;$G538&amp;"*")&amp;("*"&amp;$I538&amp;"*")&amp;("*"&amp;$J538&amp;"*")&amp;("*"&amp;$K538&amp;"*")),INDIRECT(U$2&amp;"!$B$1:$B$100")&amp;INDIRECT(U$2&amp;"!$E$1:$E$100")&amp;INDIRECT(U$2&amp;"!$G$1:$G$100")&amp;INDIRECT(U$2&amp;"!$F$1:$F$100"),0),MATCH($H538,INDIRECT(U$2&amp;"!$1:$1"),0)))),
"Not found")</f>
        <v>wk^week^UCUM</v>
      </c>
      <c r="V538" s="16" t="str">
        <f t="shared" ca="1" si="26"/>
        <v>Match</v>
      </c>
    </row>
    <row r="539" spans="1:22" ht="15" customHeight="1" x14ac:dyDescent="0.25">
      <c r="A539" s="10">
        <v>538</v>
      </c>
      <c r="B539" s="41"/>
      <c r="C539" s="10" t="s">
        <v>269</v>
      </c>
      <c r="D539" s="10" t="s">
        <v>268</v>
      </c>
      <c r="E539" s="20" t="s">
        <v>80</v>
      </c>
      <c r="F539" s="10" t="s">
        <v>285</v>
      </c>
      <c r="G539" s="10" t="s">
        <v>80</v>
      </c>
      <c r="H539" s="9">
        <v>2</v>
      </c>
      <c r="I539" s="10" t="s">
        <v>285</v>
      </c>
      <c r="L539" s="10" t="s">
        <v>286</v>
      </c>
      <c r="M539" s="22" t="s">
        <v>587</v>
      </c>
      <c r="N539" s="10" t="s">
        <v>282</v>
      </c>
      <c r="Q539" s="20"/>
      <c r="T539" s="14" t="s">
        <v>605</v>
      </c>
      <c r="U539" s="15" t="str">
        <f t="array" aca="1" ref="U539" ca="1">IFERROR(
IF(NOT(OR($G539="OBX",$G539="OBR")),INDEX(INDIRECT(U$2&amp;"!$A$1:$BJ$100"),MATCH("*"&amp;$G539&amp;"*",INDIRECT(U$2&amp;"!$B$1:$B$100"),0),MATCH($H539,INDIRECT(U$2&amp;"!$1:$1"),0)),
IF(OR($G539="OBX",$G539="OBR"),INDEX(INDIRECT(U$2&amp;"!$A$1:$BJ$100"),MATCH((("*"&amp;$G539&amp;"*")&amp;("*"&amp;$I539&amp;"*")&amp;("*"&amp;$J539&amp;"*")&amp;("*"&amp;$K539&amp;"*")),INDIRECT(U$2&amp;"!$B$1:$B$100")&amp;INDIRECT(U$2&amp;"!$E$1:$E$100")&amp;INDIRECT(U$2&amp;"!$G$1:$G$100")&amp;INDIRECT(U$2&amp;"!$F$1:$F$100"),0),MATCH($H539,INDIRECT(U$2&amp;"!$1:$1"),0)))),
"Not found")</f>
        <v>NM</v>
      </c>
      <c r="V539" s="16" t="str">
        <f t="shared" ca="1" si="26"/>
        <v>Match</v>
      </c>
    </row>
    <row r="540" spans="1:22" ht="15" customHeight="1" x14ac:dyDescent="0.25">
      <c r="A540" s="10">
        <v>539</v>
      </c>
      <c r="B540" s="41"/>
      <c r="C540" s="10" t="s">
        <v>269</v>
      </c>
      <c r="D540" s="10" t="s">
        <v>268</v>
      </c>
      <c r="E540" s="20" t="s">
        <v>80</v>
      </c>
      <c r="F540" s="10" t="s">
        <v>285</v>
      </c>
      <c r="G540" s="10" t="s">
        <v>80</v>
      </c>
      <c r="H540" s="9">
        <v>4</v>
      </c>
      <c r="I540" s="10" t="s">
        <v>285</v>
      </c>
      <c r="L540" s="10" t="s">
        <v>286</v>
      </c>
      <c r="M540" s="22" t="s">
        <v>1412</v>
      </c>
      <c r="N540" s="10" t="s">
        <v>282</v>
      </c>
      <c r="Q540" s="20"/>
      <c r="T540" s="17">
        <f>S540</f>
        <v>0</v>
      </c>
      <c r="U540" s="15">
        <f t="array" aca="1" ref="U540" ca="1">IFERROR(
IF(NOT(OR($G540="OBX",$G540="OBR")),INDEX(INDIRECT(U$2&amp;"!$A$1:$BJ$100"),MATCH("*"&amp;$G540&amp;"*",INDIRECT(U$2&amp;"!$B$1:$B$100"),0),MATCH($H540,INDIRECT(U$2&amp;"!$1:$1"),0)),
IF(OR($G540="OBX",$G540="OBR"),INDEX(INDIRECT(U$2&amp;"!$A$1:$BJ$100"),MATCH((("*"&amp;$G540&amp;"*")&amp;("*"&amp;$I540&amp;"*")&amp;("*"&amp;$J540&amp;"*")&amp;("*"&amp;$K540&amp;"*")),INDIRECT(U$2&amp;"!$B$1:$B$100")&amp;INDIRECT(U$2&amp;"!$E$1:$E$100")&amp;INDIRECT(U$2&amp;"!$G$1:$G$100")&amp;INDIRECT(U$2&amp;"!$F$1:$F$100"),0),MATCH($H540,INDIRECT(U$2&amp;"!$1:$1"),0)))),
"Not found")</f>
        <v>0</v>
      </c>
      <c r="V540" s="16" t="str">
        <f t="shared" ca="1" si="26"/>
        <v>Match</v>
      </c>
    </row>
    <row r="541" spans="1:22" ht="15" customHeight="1" x14ac:dyDescent="0.25">
      <c r="A541" s="10">
        <v>540</v>
      </c>
      <c r="B541" s="41"/>
      <c r="C541" s="10" t="s">
        <v>269</v>
      </c>
      <c r="D541" s="10" t="s">
        <v>268</v>
      </c>
      <c r="E541" s="20" t="s">
        <v>80</v>
      </c>
      <c r="F541" s="10" t="s">
        <v>285</v>
      </c>
      <c r="G541" s="10" t="s">
        <v>80</v>
      </c>
      <c r="H541" s="9">
        <v>11</v>
      </c>
      <c r="I541" s="10" t="s">
        <v>285</v>
      </c>
      <c r="L541" s="10" t="s">
        <v>286</v>
      </c>
      <c r="M541" s="22" t="s">
        <v>502</v>
      </c>
      <c r="N541" s="10" t="s">
        <v>282</v>
      </c>
      <c r="Q541" s="20"/>
      <c r="T541" s="15" t="s">
        <v>331</v>
      </c>
      <c r="U541" s="15" t="str">
        <f t="array" aca="1" ref="U541" ca="1">IFERROR(
IF(NOT(OR($G541="OBX",$G541="OBR")),INDEX(INDIRECT(U$2&amp;"!$A$1:$BJ$100"),MATCH("*"&amp;$G541&amp;"*",INDIRECT(U$2&amp;"!$B$1:$B$100"),0),MATCH($H541,INDIRECT(U$2&amp;"!$1:$1"),0)),
IF(OR($G541="OBX",$G541="OBR"),INDEX(INDIRECT(U$2&amp;"!$A$1:$BJ$100"),MATCH((("*"&amp;$G541&amp;"*")&amp;("*"&amp;$I541&amp;"*")&amp;("*"&amp;$J541&amp;"*")&amp;("*"&amp;$K541&amp;"*")),INDIRECT(U$2&amp;"!$B$1:$B$100")&amp;INDIRECT(U$2&amp;"!$E$1:$E$100")&amp;INDIRECT(U$2&amp;"!$G$1:$G$100")&amp;INDIRECT(U$2&amp;"!$F$1:$F$100"),0),MATCH($H541,INDIRECT(U$2&amp;"!$1:$1"),0)))),
"Not found")</f>
        <v>O</v>
      </c>
      <c r="V541" s="16" t="str">
        <f t="shared" ca="1" si="26"/>
        <v>Match</v>
      </c>
    </row>
    <row r="542" spans="1:22" ht="15" customHeight="1" x14ac:dyDescent="0.25">
      <c r="A542" s="10">
        <v>541</v>
      </c>
      <c r="B542" s="41"/>
      <c r="C542" s="10" t="s">
        <v>269</v>
      </c>
      <c r="D542" s="10" t="s">
        <v>268</v>
      </c>
      <c r="E542" s="20" t="s">
        <v>80</v>
      </c>
      <c r="F542" s="10" t="s">
        <v>285</v>
      </c>
      <c r="G542" s="10" t="s">
        <v>80</v>
      </c>
      <c r="H542" s="9">
        <v>14</v>
      </c>
      <c r="I542" s="10" t="s">
        <v>285</v>
      </c>
      <c r="L542" s="10" t="s">
        <v>286</v>
      </c>
      <c r="M542" s="22" t="s">
        <v>1424</v>
      </c>
      <c r="N542" s="10" t="s">
        <v>282</v>
      </c>
      <c r="Q542" s="20"/>
      <c r="S542" s="46">
        <v>42788.787499999999</v>
      </c>
      <c r="T542" s="17" t="str">
        <f>IF(S542=0,"",(CONCATENATE(TEXT(S542,"yyyymmddhhmm"),"-0",'Summary Info'!$C$10)))</f>
        <v>201702221854-0500</v>
      </c>
      <c r="U542" s="15" t="str">
        <f t="array" aca="1" ref="U542" ca="1">IFERROR(
IF(NOT(OR($G542="OBX",$G542="OBR")),INDEX(INDIRECT(U$2&amp;"!$A$1:$BJ$100"),MATCH("*"&amp;$G542&amp;"*",INDIRECT(U$2&amp;"!$B$1:$B$100"),0),MATCH($H542,INDIRECT(U$2&amp;"!$1:$1"),0)),
IF(OR($G542="OBX",$G542="OBR"),INDEX(INDIRECT(U$2&amp;"!$A$1:$BJ$100"),MATCH((("*"&amp;$G542&amp;"*")&amp;("*"&amp;$I542&amp;"*")&amp;("*"&amp;$J542&amp;"*")&amp;("*"&amp;$K542&amp;"*")),INDIRECT(U$2&amp;"!$B$1:$B$100")&amp;INDIRECT(U$2&amp;"!$E$1:$E$100")&amp;INDIRECT(U$2&amp;"!$G$1:$G$100")&amp;INDIRECT(U$2&amp;"!$F$1:$F$100"),0),MATCH($H542,INDIRECT(U$2&amp;"!$1:$1"),0)))),
"Not found")</f>
        <v>201702221854-0500</v>
      </c>
      <c r="V542" s="16" t="str">
        <f t="shared" ca="1" si="26"/>
        <v>Match</v>
      </c>
    </row>
    <row r="543" spans="1:22" ht="15" customHeight="1" x14ac:dyDescent="0.25">
      <c r="A543" s="10">
        <v>542</v>
      </c>
      <c r="B543" s="41"/>
      <c r="C543" s="10" t="s">
        <v>269</v>
      </c>
      <c r="D543" s="10" t="s">
        <v>268</v>
      </c>
      <c r="E543" s="20" t="s">
        <v>80</v>
      </c>
      <c r="F543" s="10" t="s">
        <v>285</v>
      </c>
      <c r="G543" s="10" t="s">
        <v>80</v>
      </c>
      <c r="H543" s="9">
        <v>29</v>
      </c>
      <c r="I543" s="10" t="s">
        <v>285</v>
      </c>
      <c r="L543" s="10" t="s">
        <v>286</v>
      </c>
      <c r="M543" s="10" t="s">
        <v>853</v>
      </c>
      <c r="N543" s="10" t="s">
        <v>282</v>
      </c>
      <c r="S543" s="17"/>
      <c r="T543" s="14" t="s">
        <v>860</v>
      </c>
      <c r="U543" s="15" t="str">
        <f t="array" aca="1" ref="U543" ca="1">IFERROR(
IF(NOT(OR($G543="OBX",$G543="OBR")),INDEX(INDIRECT(U$2&amp;"!$A$1:$BJ$100"),MATCH("*"&amp;$G543&amp;"*",INDIRECT(U$2&amp;"!$B$1:$B$100"),0),MATCH($H543,INDIRECT(U$2&amp;"!$1:$1"),0)),
IF(OR($G543="OBX",$G543="OBR"),INDEX(INDIRECT(U$2&amp;"!$A$1:$BJ$100"),MATCH((("*"&amp;$G543&amp;"*")&amp;("*"&amp;$I543&amp;"*")&amp;("*"&amp;$J543&amp;"*")&amp;("*"&amp;$K543&amp;"*")),INDIRECT(U$2&amp;"!$B$1:$B$100")&amp;INDIRECT(U$2&amp;"!$E$1:$E$100")&amp;INDIRECT(U$2&amp;"!$G$1:$G$100")&amp;INDIRECT(U$2&amp;"!$F$1:$F$100"),0),MATCH($H543,INDIRECT(U$2&amp;"!$1:$1"),0)))),
"Not found")</f>
        <v>QST</v>
      </c>
      <c r="V543" s="16" t="str">
        <f t="shared" ca="1" si="26"/>
        <v>Match</v>
      </c>
    </row>
    <row r="544" spans="1:22" ht="15" customHeight="1" x14ac:dyDescent="0.25">
      <c r="A544" s="10">
        <v>543</v>
      </c>
      <c r="B544" s="41"/>
      <c r="C544" s="21" t="s">
        <v>269</v>
      </c>
      <c r="D544" s="21"/>
      <c r="E544" s="21"/>
      <c r="F544" s="21"/>
      <c r="G544" s="21"/>
      <c r="H544" s="21"/>
      <c r="I544" s="21"/>
      <c r="J544" s="21"/>
      <c r="K544" s="21"/>
      <c r="L544" s="21"/>
      <c r="M544" s="21" t="s">
        <v>8</v>
      </c>
      <c r="N544" s="21"/>
      <c r="O544" s="21"/>
      <c r="P544" s="21"/>
      <c r="Q544" s="21"/>
      <c r="R544" s="21"/>
      <c r="S544" s="21"/>
      <c r="T544" s="21"/>
      <c r="U544" s="21"/>
      <c r="V544" s="21"/>
    </row>
    <row r="545" spans="1:22" s="19" customFormat="1" ht="15" customHeight="1" x14ac:dyDescent="0.25">
      <c r="A545" s="10">
        <v>544</v>
      </c>
      <c r="B545" s="41"/>
      <c r="C545" s="10" t="s">
        <v>269</v>
      </c>
      <c r="D545" s="10" t="s">
        <v>268</v>
      </c>
      <c r="E545" s="20" t="s">
        <v>80</v>
      </c>
      <c r="F545" s="10" t="s">
        <v>7</v>
      </c>
      <c r="G545" s="10" t="s">
        <v>80</v>
      </c>
      <c r="H545" s="10">
        <v>3</v>
      </c>
      <c r="I545" s="10" t="s">
        <v>7</v>
      </c>
      <c r="J545" s="10"/>
      <c r="K545" s="10"/>
      <c r="L545" s="10" t="s">
        <v>8</v>
      </c>
      <c r="M545" s="22" t="s">
        <v>872</v>
      </c>
      <c r="N545" s="10" t="s">
        <v>1483</v>
      </c>
      <c r="O545" s="10" t="s">
        <v>1036</v>
      </c>
      <c r="P545" s="10" t="s">
        <v>331</v>
      </c>
      <c r="Q545" s="9" t="s">
        <v>111</v>
      </c>
      <c r="R545" s="10" t="s">
        <v>1492</v>
      </c>
      <c r="S545" s="10"/>
      <c r="T545" s="14" t="s">
        <v>1676</v>
      </c>
      <c r="U545" s="15" t="str">
        <f t="array" aca="1" ref="U545" ca="1">IFERROR(
IF(NOT(OR($G545="OBX",$G545="OBR")),INDEX(INDIRECT(U$2&amp;"!$A$1:$BJ$100"),MATCH("*"&amp;$G545&amp;"*",INDIRECT(U$2&amp;"!$B$1:$B$100"),0),MATCH($H545,INDIRECT(U$2&amp;"!$1:$1"),0)),
IF(OR($G545="OBX",$G545="OBR"),INDEX(INDIRECT(U$2&amp;"!$A$1:$BJ$100"),MATCH((("*"&amp;$G545&amp;"*")&amp;("*"&amp;$I545&amp;"*")&amp;("*"&amp;$J545&amp;"*")&amp;("*"&amp;$K545&amp;"*")),INDIRECT(U$2&amp;"!$B$1:$B$100")&amp;INDIRECT(U$2&amp;"!$E$1:$E$100")&amp;INDIRECT(U$2&amp;"!$G$1:$G$100")&amp;INDIRECT(U$2&amp;"!$F$1:$F$100"),0),MATCH($H545,INDIRECT(U$2&amp;"!$1:$1"),0)))),
"Not found")</f>
        <v>57713-0^Infant factors that affect newborn screening interpretation^LN</v>
      </c>
      <c r="V545" s="16" t="str">
        <f t="shared" ref="V545:V551" ca="1" si="27">IF(T545=U545,"Match","")</f>
        <v>Match</v>
      </c>
    </row>
    <row r="546" spans="1:22" ht="15" customHeight="1" x14ac:dyDescent="0.25">
      <c r="A546" s="10">
        <v>545</v>
      </c>
      <c r="B546" s="41"/>
      <c r="C546" s="10" t="s">
        <v>269</v>
      </c>
      <c r="D546" s="10" t="s">
        <v>268</v>
      </c>
      <c r="E546" s="20" t="s">
        <v>80</v>
      </c>
      <c r="F546" s="10" t="s">
        <v>7</v>
      </c>
      <c r="G546" s="10" t="s">
        <v>80</v>
      </c>
      <c r="H546" s="9">
        <v>5</v>
      </c>
      <c r="I546" s="10" t="s">
        <v>7</v>
      </c>
      <c r="J546" s="10" t="str">
        <f t="array" ref="J546">IFERROR(INDEX(Mappings!I:I,MATCH(#REF!&amp;L546,Mappings!J:J&amp;Mappings!D:D,0)),"")</f>
        <v/>
      </c>
      <c r="L546" s="10" t="s">
        <v>8</v>
      </c>
      <c r="M546" s="10" t="s">
        <v>580</v>
      </c>
      <c r="N546" s="10" t="s">
        <v>1483</v>
      </c>
      <c r="Q546" s="20"/>
      <c r="S546" s="18" t="s">
        <v>46</v>
      </c>
      <c r="T546" s="17" t="str">
        <f t="array" ref="T546">IFERROR(INDEX(Mappings!$L:$L,MATCH(S546&amp;$L546,Mappings!$J:$J&amp;Mappings!$D:$D,0)),"")</f>
        <v>LA137-2^None^LN</v>
      </c>
      <c r="U546" s="15" t="str">
        <f t="array" aca="1" ref="U546" ca="1">IFERROR(
IF(NOT(OR($G546="OBX",$G546="OBR")),INDEX(INDIRECT(U$2&amp;"!$A$1:$BJ$100"),MATCH("*"&amp;$G546&amp;"*",INDIRECT(U$2&amp;"!$B$1:$B$100"),0),MATCH($H546,INDIRECT(U$2&amp;"!$1:$1"),0)),
IF(OR($G546="OBX",$G546="OBR"),INDEX(INDIRECT(U$2&amp;"!$A$1:$BJ$100"),MATCH((("*"&amp;$G546&amp;"*")&amp;("*"&amp;$I546&amp;"*")&amp;("*"&amp;$J546&amp;"*")&amp;("*"&amp;$K546&amp;"*")),INDIRECT(U$2&amp;"!$B$1:$B$100")&amp;INDIRECT(U$2&amp;"!$E$1:$E$100")&amp;INDIRECT(U$2&amp;"!$G$1:$G$100")&amp;INDIRECT(U$2&amp;"!$F$1:$F$100"),0),MATCH($H546,INDIRECT(U$2&amp;"!$1:$1"),0)))),
"Not found")</f>
        <v>LA137-2^None^LN</v>
      </c>
      <c r="V546" s="16" t="str">
        <f t="shared" ca="1" si="27"/>
        <v>Match</v>
      </c>
    </row>
    <row r="547" spans="1:22" ht="15" customHeight="1" x14ac:dyDescent="0.25">
      <c r="A547" s="10">
        <v>546</v>
      </c>
      <c r="B547" s="41"/>
      <c r="C547" s="10" t="s">
        <v>269</v>
      </c>
      <c r="D547" s="10" t="s">
        <v>268</v>
      </c>
      <c r="E547" s="20" t="s">
        <v>80</v>
      </c>
      <c r="F547" s="10" t="s">
        <v>7</v>
      </c>
      <c r="G547" s="10" t="s">
        <v>80</v>
      </c>
      <c r="H547" s="9">
        <v>2</v>
      </c>
      <c r="I547" s="10" t="s">
        <v>7</v>
      </c>
      <c r="L547" s="10" t="s">
        <v>8</v>
      </c>
      <c r="M547" s="22" t="s">
        <v>587</v>
      </c>
      <c r="N547" s="10" t="s">
        <v>1483</v>
      </c>
      <c r="Q547" s="20"/>
      <c r="T547" s="14" t="s">
        <v>82</v>
      </c>
      <c r="U547" s="15" t="str">
        <f t="array" aca="1" ref="U547" ca="1">IFERROR(
IF(NOT(OR($G547="OBX",$G547="OBR")),INDEX(INDIRECT(U$2&amp;"!$A$1:$BJ$100"),MATCH("*"&amp;$G547&amp;"*",INDIRECT(U$2&amp;"!$B$1:$B$100"),0),MATCH($H547,INDIRECT(U$2&amp;"!$1:$1"),0)),
IF(OR($G547="OBX",$G547="OBR"),INDEX(INDIRECT(U$2&amp;"!$A$1:$BJ$100"),MATCH((("*"&amp;$G547&amp;"*")&amp;("*"&amp;$I547&amp;"*")&amp;("*"&amp;$J547&amp;"*")&amp;("*"&amp;$K547&amp;"*")),INDIRECT(U$2&amp;"!$B$1:$B$100")&amp;INDIRECT(U$2&amp;"!$E$1:$E$100")&amp;INDIRECT(U$2&amp;"!$G$1:$G$100")&amp;INDIRECT(U$2&amp;"!$F$1:$F$100"),0),MATCH($H547,INDIRECT(U$2&amp;"!$1:$1"),0)))),
"Not found")</f>
        <v>CWE</v>
      </c>
      <c r="V547" s="16" t="str">
        <f t="shared" ca="1" si="27"/>
        <v>Match</v>
      </c>
    </row>
    <row r="548" spans="1:22" ht="15" customHeight="1" x14ac:dyDescent="0.25">
      <c r="A548" s="10">
        <v>547</v>
      </c>
      <c r="B548" s="41"/>
      <c r="C548" s="10" t="s">
        <v>269</v>
      </c>
      <c r="D548" s="10" t="s">
        <v>268</v>
      </c>
      <c r="E548" s="20" t="s">
        <v>80</v>
      </c>
      <c r="F548" s="10" t="s">
        <v>7</v>
      </c>
      <c r="G548" s="10" t="s">
        <v>80</v>
      </c>
      <c r="H548" s="9">
        <v>4</v>
      </c>
      <c r="I548" s="10" t="s">
        <v>7</v>
      </c>
      <c r="L548" s="10" t="s">
        <v>8</v>
      </c>
      <c r="M548" s="22" t="s">
        <v>1412</v>
      </c>
      <c r="N548" s="10" t="s">
        <v>1483</v>
      </c>
      <c r="Q548" s="20"/>
      <c r="T548" s="17">
        <f>S548</f>
        <v>0</v>
      </c>
      <c r="U548" s="15">
        <f t="array" aca="1" ref="U548" ca="1">IFERROR(
IF(NOT(OR($G548="OBX",$G548="OBR")),INDEX(INDIRECT(U$2&amp;"!$A$1:$BJ$100"),MATCH("*"&amp;$G548&amp;"*",INDIRECT(U$2&amp;"!$B$1:$B$100"),0),MATCH($H548,INDIRECT(U$2&amp;"!$1:$1"),0)),
IF(OR($G548="OBX",$G548="OBR"),INDEX(INDIRECT(U$2&amp;"!$A$1:$BJ$100"),MATCH((("*"&amp;$G548&amp;"*")&amp;("*"&amp;$I548&amp;"*")&amp;("*"&amp;$J548&amp;"*")&amp;("*"&amp;$K548&amp;"*")),INDIRECT(U$2&amp;"!$B$1:$B$100")&amp;INDIRECT(U$2&amp;"!$E$1:$E$100")&amp;INDIRECT(U$2&amp;"!$G$1:$G$100")&amp;INDIRECT(U$2&amp;"!$F$1:$F$100"),0),MATCH($H548,INDIRECT(U$2&amp;"!$1:$1"),0)))),
"Not found")</f>
        <v>0</v>
      </c>
      <c r="V548" s="16" t="str">
        <f t="shared" ca="1" si="27"/>
        <v>Match</v>
      </c>
    </row>
    <row r="549" spans="1:22" ht="15" customHeight="1" x14ac:dyDescent="0.25">
      <c r="A549" s="10">
        <v>548</v>
      </c>
      <c r="B549" s="41"/>
      <c r="C549" s="10" t="s">
        <v>269</v>
      </c>
      <c r="D549" s="10" t="s">
        <v>268</v>
      </c>
      <c r="E549" s="20" t="s">
        <v>80</v>
      </c>
      <c r="F549" s="10" t="s">
        <v>7</v>
      </c>
      <c r="G549" s="10" t="s">
        <v>80</v>
      </c>
      <c r="H549" s="9">
        <v>11</v>
      </c>
      <c r="I549" s="10" t="s">
        <v>7</v>
      </c>
      <c r="L549" s="10" t="s">
        <v>8</v>
      </c>
      <c r="M549" s="22" t="s">
        <v>502</v>
      </c>
      <c r="N549" s="10" t="s">
        <v>1483</v>
      </c>
      <c r="Q549" s="20"/>
      <c r="T549" s="15" t="s">
        <v>331</v>
      </c>
      <c r="U549" s="15" t="str">
        <f t="array" aca="1" ref="U549" ca="1">IFERROR(
IF(NOT(OR($G549="OBX",$G549="OBR")),INDEX(INDIRECT(U$2&amp;"!$A$1:$BJ$100"),MATCH("*"&amp;$G549&amp;"*",INDIRECT(U$2&amp;"!$B$1:$B$100"),0),MATCH($H549,INDIRECT(U$2&amp;"!$1:$1"),0)),
IF(OR($G549="OBX",$G549="OBR"),INDEX(INDIRECT(U$2&amp;"!$A$1:$BJ$100"),MATCH((("*"&amp;$G549&amp;"*")&amp;("*"&amp;$I549&amp;"*")&amp;("*"&amp;$J549&amp;"*")&amp;("*"&amp;$K549&amp;"*")),INDIRECT(U$2&amp;"!$B$1:$B$100")&amp;INDIRECT(U$2&amp;"!$E$1:$E$100")&amp;INDIRECT(U$2&amp;"!$G$1:$G$100")&amp;INDIRECT(U$2&amp;"!$F$1:$F$100"),0),MATCH($H549,INDIRECT(U$2&amp;"!$1:$1"),0)))),
"Not found")</f>
        <v>O</v>
      </c>
      <c r="V549" s="16" t="str">
        <f t="shared" ca="1" si="27"/>
        <v>Match</v>
      </c>
    </row>
    <row r="550" spans="1:22" ht="15" customHeight="1" x14ac:dyDescent="0.25">
      <c r="A550" s="10">
        <v>549</v>
      </c>
      <c r="B550" s="41"/>
      <c r="C550" s="10" t="s">
        <v>269</v>
      </c>
      <c r="D550" s="10" t="s">
        <v>268</v>
      </c>
      <c r="E550" s="20" t="s">
        <v>80</v>
      </c>
      <c r="F550" s="10" t="s">
        <v>7</v>
      </c>
      <c r="G550" s="10" t="s">
        <v>80</v>
      </c>
      <c r="H550" s="9">
        <v>14</v>
      </c>
      <c r="I550" s="10" t="s">
        <v>7</v>
      </c>
      <c r="L550" s="10" t="s">
        <v>8</v>
      </c>
      <c r="M550" s="22" t="s">
        <v>1424</v>
      </c>
      <c r="N550" s="10" t="s">
        <v>1483</v>
      </c>
      <c r="Q550" s="20"/>
      <c r="S550" s="46">
        <v>42788.787499999999</v>
      </c>
      <c r="T550" s="17" t="str">
        <f>IF(S550=0,"",(CONCATENATE(TEXT(S550,"yyyymmddhhmm"),"-0",'Summary Info'!$C$10)))</f>
        <v>201702221854-0500</v>
      </c>
      <c r="U550" s="15" t="str">
        <f t="array" aca="1" ref="U550" ca="1">IFERROR(
IF(NOT(OR($G550="OBX",$G550="OBR")),INDEX(INDIRECT(U$2&amp;"!$A$1:$BJ$100"),MATCH("*"&amp;$G550&amp;"*",INDIRECT(U$2&amp;"!$B$1:$B$100"),0),MATCH($H550,INDIRECT(U$2&amp;"!$1:$1"),0)),
IF(OR($G550="OBX",$G550="OBR"),INDEX(INDIRECT(U$2&amp;"!$A$1:$BJ$100"),MATCH((("*"&amp;$G550&amp;"*")&amp;("*"&amp;$I550&amp;"*")&amp;("*"&amp;$J550&amp;"*")&amp;("*"&amp;$K550&amp;"*")),INDIRECT(U$2&amp;"!$B$1:$B$100")&amp;INDIRECT(U$2&amp;"!$E$1:$E$100")&amp;INDIRECT(U$2&amp;"!$G$1:$G$100")&amp;INDIRECT(U$2&amp;"!$F$1:$F$100"),0),MATCH($H550,INDIRECT(U$2&amp;"!$1:$1"),0)))),
"Not found")</f>
        <v>201702221854-0500</v>
      </c>
      <c r="V550" s="16" t="str">
        <f t="shared" ca="1" si="27"/>
        <v>Match</v>
      </c>
    </row>
    <row r="551" spans="1:22" ht="15" customHeight="1" x14ac:dyDescent="0.25">
      <c r="A551" s="10">
        <v>550</v>
      </c>
      <c r="B551" s="41"/>
      <c r="C551" s="10" t="s">
        <v>269</v>
      </c>
      <c r="D551" s="10" t="s">
        <v>268</v>
      </c>
      <c r="E551" s="20" t="s">
        <v>80</v>
      </c>
      <c r="F551" s="10" t="s">
        <v>7</v>
      </c>
      <c r="G551" s="10" t="s">
        <v>80</v>
      </c>
      <c r="H551" s="9">
        <v>29</v>
      </c>
      <c r="I551" s="10" t="s">
        <v>7</v>
      </c>
      <c r="L551" s="10" t="s">
        <v>8</v>
      </c>
      <c r="M551" s="10" t="s">
        <v>853</v>
      </c>
      <c r="N551" s="10" t="s">
        <v>1483</v>
      </c>
      <c r="S551" s="17"/>
      <c r="T551" s="14" t="s">
        <v>860</v>
      </c>
      <c r="U551" s="15" t="str">
        <f t="array" aca="1" ref="U551" ca="1">IFERROR(
IF(NOT(OR($G551="OBX",$G551="OBR")),INDEX(INDIRECT(U$2&amp;"!$A$1:$BJ$100"),MATCH("*"&amp;$G551&amp;"*",INDIRECT(U$2&amp;"!$B$1:$B$100"),0),MATCH($H551,INDIRECT(U$2&amp;"!$1:$1"),0)),
IF(OR($G551="OBX",$G551="OBR"),INDEX(INDIRECT(U$2&amp;"!$A$1:$BJ$100"),MATCH((("*"&amp;$G551&amp;"*")&amp;("*"&amp;$I551&amp;"*")&amp;("*"&amp;$J551&amp;"*")&amp;("*"&amp;$K551&amp;"*")),INDIRECT(U$2&amp;"!$B$1:$B$100")&amp;INDIRECT(U$2&amp;"!$E$1:$E$100")&amp;INDIRECT(U$2&amp;"!$G$1:$G$100")&amp;INDIRECT(U$2&amp;"!$F$1:$F$100"),0),MATCH($H551,INDIRECT(U$2&amp;"!$1:$1"),0)))),
"Not found")</f>
        <v>QST</v>
      </c>
      <c r="V551" s="16" t="str">
        <f t="shared" ca="1" si="27"/>
        <v>Match</v>
      </c>
    </row>
    <row r="552" spans="1:22" ht="15" customHeight="1" x14ac:dyDescent="0.25">
      <c r="A552" s="10">
        <v>551</v>
      </c>
      <c r="B552" s="41"/>
      <c r="C552" s="21" t="s">
        <v>269</v>
      </c>
      <c r="D552" s="21"/>
      <c r="E552" s="21"/>
      <c r="F552" s="21"/>
      <c r="G552" s="21"/>
      <c r="H552" s="21"/>
      <c r="I552" s="21"/>
      <c r="J552" s="21"/>
      <c r="K552" s="21"/>
      <c r="L552" s="21"/>
      <c r="M552" s="21" t="s">
        <v>291</v>
      </c>
      <c r="N552" s="21"/>
      <c r="O552" s="21"/>
      <c r="P552" s="21"/>
      <c r="Q552" s="21"/>
      <c r="R552" s="21"/>
      <c r="S552" s="21"/>
      <c r="T552" s="21"/>
      <c r="U552" s="21"/>
      <c r="V552" s="21"/>
    </row>
    <row r="553" spans="1:22" s="19" customFormat="1" ht="15" customHeight="1" x14ac:dyDescent="0.25">
      <c r="A553" s="10">
        <v>552</v>
      </c>
      <c r="B553" s="41"/>
      <c r="C553" s="10" t="s">
        <v>269</v>
      </c>
      <c r="D553" s="10" t="s">
        <v>268</v>
      </c>
      <c r="E553" s="20" t="s">
        <v>80</v>
      </c>
      <c r="F553" s="10" t="s">
        <v>290</v>
      </c>
      <c r="G553" s="10" t="s">
        <v>80</v>
      </c>
      <c r="H553" s="10">
        <v>3</v>
      </c>
      <c r="I553" s="10" t="s">
        <v>290</v>
      </c>
      <c r="J553" s="10"/>
      <c r="K553" s="10"/>
      <c r="L553" s="10" t="s">
        <v>291</v>
      </c>
      <c r="M553" s="22" t="s">
        <v>872</v>
      </c>
      <c r="N553" s="10" t="s">
        <v>289</v>
      </c>
      <c r="O553" s="10" t="s">
        <v>1036</v>
      </c>
      <c r="P553" s="10" t="s">
        <v>348</v>
      </c>
      <c r="Q553" s="20"/>
      <c r="R553" s="10" t="s">
        <v>1493</v>
      </c>
      <c r="S553" s="10"/>
      <c r="T553" s="14" t="s">
        <v>1677</v>
      </c>
      <c r="U553" s="15" t="str">
        <f t="array" aca="1" ref="U553" ca="1">IFERROR(
IF(NOT(OR($G553="OBX",$G553="OBR")),INDEX(INDIRECT(U$2&amp;"!$A$1:$BJ$100"),MATCH("*"&amp;$G553&amp;"*",INDIRECT(U$2&amp;"!$B$1:$B$100"),0),MATCH($H553,INDIRECT(U$2&amp;"!$1:$1"),0)),
IF(OR($G553="OBX",$G553="OBR"),INDEX(INDIRECT(U$2&amp;"!$A$1:$BJ$100"),MATCH((("*"&amp;$G553&amp;"*")&amp;("*"&amp;$I553&amp;"*")&amp;("*"&amp;$J553&amp;"*")&amp;("*"&amp;$K553&amp;"*")),INDIRECT(U$2&amp;"!$B$1:$B$100")&amp;INDIRECT(U$2&amp;"!$E$1:$E$100")&amp;INDIRECT(U$2&amp;"!$G$1:$G$100")&amp;INDIRECT(U$2&amp;"!$F$1:$F$100"),0),MATCH($H553,INDIRECT(U$2&amp;"!$1:$1"),0)))),
"Not found")</f>
        <v>67703-9^Other infant factors that affect newborn screening interpretation Narrative^LN</v>
      </c>
      <c r="V553" s="16" t="str">
        <f t="shared" ref="V553:V559" ca="1" si="28">IF(T553=U553,"Match","")</f>
        <v>Match</v>
      </c>
    </row>
    <row r="554" spans="1:22" ht="15" customHeight="1" x14ac:dyDescent="0.25">
      <c r="A554" s="10">
        <v>553</v>
      </c>
      <c r="B554" s="41"/>
      <c r="C554" s="10" t="s">
        <v>269</v>
      </c>
      <c r="D554" s="10" t="s">
        <v>268</v>
      </c>
      <c r="E554" s="20" t="s">
        <v>80</v>
      </c>
      <c r="F554" s="10" t="s">
        <v>290</v>
      </c>
      <c r="G554" s="10" t="s">
        <v>80</v>
      </c>
      <c r="H554" s="9">
        <v>5</v>
      </c>
      <c r="I554" s="10" t="s">
        <v>290</v>
      </c>
      <c r="J554" s="10" t="str">
        <f t="array" ref="J554">IFERROR(INDEX(Mappings!I:I,MATCH(#REF!&amp;L554,Mappings!J:J&amp;Mappings!D:D,0)),"")</f>
        <v/>
      </c>
      <c r="L554" s="10" t="s">
        <v>291</v>
      </c>
      <c r="M554" s="10" t="s">
        <v>580</v>
      </c>
      <c r="N554" s="10" t="s">
        <v>289</v>
      </c>
      <c r="Q554" s="20"/>
      <c r="S554" s="13" t="s">
        <v>46</v>
      </c>
      <c r="T554" s="17" t="str">
        <f>S554</f>
        <v>None</v>
      </c>
      <c r="U554" s="15" t="str">
        <f t="array" aca="1" ref="U554" ca="1">IFERROR(
IF(NOT(OR($G554="OBX",$G554="OBR")),INDEX(INDIRECT(U$2&amp;"!$A$1:$BJ$100"),MATCH("*"&amp;$G554&amp;"*",INDIRECT(U$2&amp;"!$B$1:$B$100"),0),MATCH($H554,INDIRECT(U$2&amp;"!$1:$1"),0)),
IF(OR($G554="OBX",$G554="OBR"),INDEX(INDIRECT(U$2&amp;"!$A$1:$BJ$100"),MATCH((("*"&amp;$G554&amp;"*")&amp;("*"&amp;$I554&amp;"*")&amp;("*"&amp;$J554&amp;"*")&amp;("*"&amp;$K554&amp;"*")),INDIRECT(U$2&amp;"!$B$1:$B$100")&amp;INDIRECT(U$2&amp;"!$E$1:$E$100")&amp;INDIRECT(U$2&amp;"!$G$1:$G$100")&amp;INDIRECT(U$2&amp;"!$F$1:$F$100"),0),MATCH($H554,INDIRECT(U$2&amp;"!$1:$1"),0)))),
"Not found")</f>
        <v>None</v>
      </c>
      <c r="V554" s="16" t="str">
        <f t="shared" ca="1" si="28"/>
        <v>Match</v>
      </c>
    </row>
    <row r="555" spans="1:22" ht="15" customHeight="1" x14ac:dyDescent="0.25">
      <c r="A555" s="10">
        <v>554</v>
      </c>
      <c r="B555" s="41"/>
      <c r="C555" s="10" t="s">
        <v>269</v>
      </c>
      <c r="D555" s="10" t="s">
        <v>268</v>
      </c>
      <c r="E555" s="20" t="s">
        <v>80</v>
      </c>
      <c r="F555" s="10" t="s">
        <v>290</v>
      </c>
      <c r="G555" s="10" t="s">
        <v>80</v>
      </c>
      <c r="H555" s="9">
        <v>2</v>
      </c>
      <c r="I555" s="10" t="s">
        <v>290</v>
      </c>
      <c r="L555" s="10" t="s">
        <v>291</v>
      </c>
      <c r="M555" s="22" t="s">
        <v>587</v>
      </c>
      <c r="N555" s="10" t="s">
        <v>289</v>
      </c>
      <c r="Q555" s="20"/>
      <c r="T555" s="14" t="s">
        <v>612</v>
      </c>
      <c r="U555" s="15" t="str">
        <f t="array" aca="1" ref="U555" ca="1">IFERROR(
IF(NOT(OR($G555="OBX",$G555="OBR")),INDEX(INDIRECT(U$2&amp;"!$A$1:$BJ$100"),MATCH("*"&amp;$G555&amp;"*",INDIRECT(U$2&amp;"!$B$1:$B$100"),0),MATCH($H555,INDIRECT(U$2&amp;"!$1:$1"),0)),
IF(OR($G555="OBX",$G555="OBR"),INDEX(INDIRECT(U$2&amp;"!$A$1:$BJ$100"),MATCH((("*"&amp;$G555&amp;"*")&amp;("*"&amp;$I555&amp;"*")&amp;("*"&amp;$J555&amp;"*")&amp;("*"&amp;$K555&amp;"*")),INDIRECT(U$2&amp;"!$B$1:$B$100")&amp;INDIRECT(U$2&amp;"!$E$1:$E$100")&amp;INDIRECT(U$2&amp;"!$G$1:$G$100")&amp;INDIRECT(U$2&amp;"!$F$1:$F$100"),0),MATCH($H555,INDIRECT(U$2&amp;"!$1:$1"),0)))),
"Not found")</f>
        <v>TX</v>
      </c>
      <c r="V555" s="16" t="str">
        <f t="shared" ca="1" si="28"/>
        <v>Match</v>
      </c>
    </row>
    <row r="556" spans="1:22" ht="15" customHeight="1" x14ac:dyDescent="0.25">
      <c r="A556" s="10">
        <v>555</v>
      </c>
      <c r="B556" s="41"/>
      <c r="C556" s="10" t="s">
        <v>269</v>
      </c>
      <c r="D556" s="10" t="s">
        <v>268</v>
      </c>
      <c r="E556" s="20" t="s">
        <v>80</v>
      </c>
      <c r="F556" s="10" t="s">
        <v>290</v>
      </c>
      <c r="G556" s="10" t="s">
        <v>80</v>
      </c>
      <c r="H556" s="9">
        <v>4</v>
      </c>
      <c r="I556" s="10" t="s">
        <v>290</v>
      </c>
      <c r="L556" s="10" t="s">
        <v>291</v>
      </c>
      <c r="M556" s="22" t="s">
        <v>1412</v>
      </c>
      <c r="N556" s="10" t="s">
        <v>289</v>
      </c>
      <c r="Q556" s="20"/>
      <c r="T556" s="17">
        <f>S556</f>
        <v>0</v>
      </c>
      <c r="U556" s="15">
        <f t="array" aca="1" ref="U556" ca="1">IFERROR(
IF(NOT(OR($G556="OBX",$G556="OBR")),INDEX(INDIRECT(U$2&amp;"!$A$1:$BJ$100"),MATCH("*"&amp;$G556&amp;"*",INDIRECT(U$2&amp;"!$B$1:$B$100"),0),MATCH($H556,INDIRECT(U$2&amp;"!$1:$1"),0)),
IF(OR($G556="OBX",$G556="OBR"),INDEX(INDIRECT(U$2&amp;"!$A$1:$BJ$100"),MATCH((("*"&amp;$G556&amp;"*")&amp;("*"&amp;$I556&amp;"*")&amp;("*"&amp;$J556&amp;"*")&amp;("*"&amp;$K556&amp;"*")),INDIRECT(U$2&amp;"!$B$1:$B$100")&amp;INDIRECT(U$2&amp;"!$E$1:$E$100")&amp;INDIRECT(U$2&amp;"!$G$1:$G$100")&amp;INDIRECT(U$2&amp;"!$F$1:$F$100"),0),MATCH($H556,INDIRECT(U$2&amp;"!$1:$1"),0)))),
"Not found")</f>
        <v>0</v>
      </c>
      <c r="V556" s="16" t="str">
        <f t="shared" ca="1" si="28"/>
        <v>Match</v>
      </c>
    </row>
    <row r="557" spans="1:22" ht="15" customHeight="1" x14ac:dyDescent="0.25">
      <c r="A557" s="10">
        <v>556</v>
      </c>
      <c r="B557" s="41"/>
      <c r="C557" s="10" t="s">
        <v>269</v>
      </c>
      <c r="D557" s="10" t="s">
        <v>268</v>
      </c>
      <c r="E557" s="20" t="s">
        <v>80</v>
      </c>
      <c r="F557" s="10" t="s">
        <v>290</v>
      </c>
      <c r="G557" s="10" t="s">
        <v>80</v>
      </c>
      <c r="H557" s="9">
        <v>11</v>
      </c>
      <c r="I557" s="10" t="s">
        <v>290</v>
      </c>
      <c r="L557" s="10" t="s">
        <v>291</v>
      </c>
      <c r="M557" s="22" t="s">
        <v>502</v>
      </c>
      <c r="N557" s="10" t="s">
        <v>289</v>
      </c>
      <c r="Q557" s="20"/>
      <c r="T557" s="15" t="s">
        <v>331</v>
      </c>
      <c r="U557" s="15" t="str">
        <f t="array" aca="1" ref="U557" ca="1">IFERROR(
IF(NOT(OR($G557="OBX",$G557="OBR")),INDEX(INDIRECT(U$2&amp;"!$A$1:$BJ$100"),MATCH("*"&amp;$G557&amp;"*",INDIRECT(U$2&amp;"!$B$1:$B$100"),0),MATCH($H557,INDIRECT(U$2&amp;"!$1:$1"),0)),
IF(OR($G557="OBX",$G557="OBR"),INDEX(INDIRECT(U$2&amp;"!$A$1:$BJ$100"),MATCH((("*"&amp;$G557&amp;"*")&amp;("*"&amp;$I557&amp;"*")&amp;("*"&amp;$J557&amp;"*")&amp;("*"&amp;$K557&amp;"*")),INDIRECT(U$2&amp;"!$B$1:$B$100")&amp;INDIRECT(U$2&amp;"!$E$1:$E$100")&amp;INDIRECT(U$2&amp;"!$G$1:$G$100")&amp;INDIRECT(U$2&amp;"!$F$1:$F$100"),0),MATCH($H557,INDIRECT(U$2&amp;"!$1:$1"),0)))),
"Not found")</f>
        <v>O</v>
      </c>
      <c r="V557" s="16" t="str">
        <f t="shared" ca="1" si="28"/>
        <v>Match</v>
      </c>
    </row>
    <row r="558" spans="1:22" ht="15" customHeight="1" x14ac:dyDescent="0.25">
      <c r="A558" s="10">
        <v>557</v>
      </c>
      <c r="B558" s="41"/>
      <c r="C558" s="10" t="s">
        <v>269</v>
      </c>
      <c r="D558" s="10" t="s">
        <v>268</v>
      </c>
      <c r="E558" s="20" t="s">
        <v>80</v>
      </c>
      <c r="F558" s="10" t="s">
        <v>290</v>
      </c>
      <c r="G558" s="10" t="s">
        <v>80</v>
      </c>
      <c r="H558" s="9">
        <v>14</v>
      </c>
      <c r="I558" s="10" t="s">
        <v>290</v>
      </c>
      <c r="L558" s="10" t="s">
        <v>291</v>
      </c>
      <c r="M558" s="22" t="s">
        <v>1424</v>
      </c>
      <c r="N558" s="10" t="s">
        <v>289</v>
      </c>
      <c r="Q558" s="20"/>
      <c r="S558" s="46">
        <v>42788.787499999999</v>
      </c>
      <c r="T558" s="17" t="str">
        <f>IF(S558=0,"",(CONCATENATE(TEXT(S558,"yyyymmddhhmm"),"-0",'Summary Info'!$C$10)))</f>
        <v>201702221854-0500</v>
      </c>
      <c r="U558" s="15" t="str">
        <f t="array" aca="1" ref="U558" ca="1">IFERROR(
IF(NOT(OR($G558="OBX",$G558="OBR")),INDEX(INDIRECT(U$2&amp;"!$A$1:$BJ$100"),MATCH("*"&amp;$G558&amp;"*",INDIRECT(U$2&amp;"!$B$1:$B$100"),0),MATCH($H558,INDIRECT(U$2&amp;"!$1:$1"),0)),
IF(OR($G558="OBX",$G558="OBR"),INDEX(INDIRECT(U$2&amp;"!$A$1:$BJ$100"),MATCH((("*"&amp;$G558&amp;"*")&amp;("*"&amp;$I558&amp;"*")&amp;("*"&amp;$J558&amp;"*")&amp;("*"&amp;$K558&amp;"*")),INDIRECT(U$2&amp;"!$B$1:$B$100")&amp;INDIRECT(U$2&amp;"!$E$1:$E$100")&amp;INDIRECT(U$2&amp;"!$G$1:$G$100")&amp;INDIRECT(U$2&amp;"!$F$1:$F$100"),0),MATCH($H558,INDIRECT(U$2&amp;"!$1:$1"),0)))),
"Not found")</f>
        <v>201702221854-0500</v>
      </c>
      <c r="V558" s="16" t="str">
        <f t="shared" ca="1" si="28"/>
        <v>Match</v>
      </c>
    </row>
    <row r="559" spans="1:22" ht="15" customHeight="1" x14ac:dyDescent="0.25">
      <c r="A559" s="10">
        <v>558</v>
      </c>
      <c r="B559" s="41"/>
      <c r="C559" s="10" t="s">
        <v>269</v>
      </c>
      <c r="D559" s="10" t="s">
        <v>268</v>
      </c>
      <c r="E559" s="20" t="s">
        <v>80</v>
      </c>
      <c r="F559" s="10" t="s">
        <v>290</v>
      </c>
      <c r="G559" s="10" t="s">
        <v>80</v>
      </c>
      <c r="H559" s="9">
        <v>29</v>
      </c>
      <c r="I559" s="10" t="s">
        <v>290</v>
      </c>
      <c r="L559" s="10" t="s">
        <v>291</v>
      </c>
      <c r="M559" s="10" t="s">
        <v>853</v>
      </c>
      <c r="N559" s="10" t="s">
        <v>289</v>
      </c>
      <c r="S559" s="17"/>
      <c r="T559" s="14" t="s">
        <v>860</v>
      </c>
      <c r="U559" s="15" t="str">
        <f t="array" aca="1" ref="U559" ca="1">IFERROR(
IF(NOT(OR($G559="OBX",$G559="OBR")),INDEX(INDIRECT(U$2&amp;"!$A$1:$BJ$100"),MATCH("*"&amp;$G559&amp;"*",INDIRECT(U$2&amp;"!$B$1:$B$100"),0),MATCH($H559,INDIRECT(U$2&amp;"!$1:$1"),0)),
IF(OR($G559="OBX",$G559="OBR"),INDEX(INDIRECT(U$2&amp;"!$A$1:$BJ$100"),MATCH((("*"&amp;$G559&amp;"*")&amp;("*"&amp;$I559&amp;"*")&amp;("*"&amp;$J559&amp;"*")&amp;("*"&amp;$K559&amp;"*")),INDIRECT(U$2&amp;"!$B$1:$B$100")&amp;INDIRECT(U$2&amp;"!$E$1:$E$100")&amp;INDIRECT(U$2&amp;"!$G$1:$G$100")&amp;INDIRECT(U$2&amp;"!$F$1:$F$100"),0),MATCH($H559,INDIRECT(U$2&amp;"!$1:$1"),0)))),
"Not found")</f>
        <v>QST</v>
      </c>
      <c r="V559" s="16" t="str">
        <f t="shared" ca="1" si="28"/>
        <v>Match</v>
      </c>
    </row>
    <row r="560" spans="1:22" ht="15" customHeight="1" x14ac:dyDescent="0.25">
      <c r="A560" s="10">
        <v>559</v>
      </c>
      <c r="B560" s="41"/>
      <c r="C560" s="21" t="s">
        <v>269</v>
      </c>
      <c r="D560" s="21"/>
      <c r="E560" s="21"/>
      <c r="F560" s="21"/>
      <c r="G560" s="21"/>
      <c r="H560" s="21"/>
      <c r="I560" s="21"/>
      <c r="J560" s="21"/>
      <c r="K560" s="21"/>
      <c r="L560" s="21"/>
      <c r="M560" s="21" t="s">
        <v>116</v>
      </c>
      <c r="N560" s="21"/>
      <c r="O560" s="21"/>
      <c r="P560" s="21"/>
      <c r="Q560" s="21"/>
      <c r="R560" s="21"/>
      <c r="S560" s="21"/>
      <c r="T560" s="21"/>
      <c r="U560" s="21"/>
      <c r="V560" s="21"/>
    </row>
    <row r="561" spans="1:22" s="19" customFormat="1" ht="15" customHeight="1" x14ac:dyDescent="0.25">
      <c r="A561" s="10">
        <v>560</v>
      </c>
      <c r="B561" s="41"/>
      <c r="C561" s="10" t="s">
        <v>269</v>
      </c>
      <c r="D561" s="10" t="s">
        <v>268</v>
      </c>
      <c r="E561" s="20" t="s">
        <v>80</v>
      </c>
      <c r="F561" s="10" t="s">
        <v>115</v>
      </c>
      <c r="G561" s="10" t="s">
        <v>80</v>
      </c>
      <c r="H561" s="10">
        <v>3</v>
      </c>
      <c r="I561" s="10" t="s">
        <v>115</v>
      </c>
      <c r="J561" s="10"/>
      <c r="K561" s="10"/>
      <c r="L561" s="10" t="s">
        <v>116</v>
      </c>
      <c r="M561" s="22" t="s">
        <v>872</v>
      </c>
      <c r="N561" s="10" t="s">
        <v>1483</v>
      </c>
      <c r="O561" s="10" t="s">
        <v>1036</v>
      </c>
      <c r="P561" s="10" t="s">
        <v>331</v>
      </c>
      <c r="Q561" s="20" t="s">
        <v>117</v>
      </c>
      <c r="R561" s="10" t="s">
        <v>1494</v>
      </c>
      <c r="S561" s="10"/>
      <c r="T561" s="14" t="s">
        <v>1678</v>
      </c>
      <c r="U561" s="15" t="str">
        <f t="array" aca="1" ref="U561" ca="1">IFERROR(
IF(NOT(OR($G561="OBX",$G561="OBR")),INDEX(INDIRECT(U$2&amp;"!$A$1:$BJ$100"),MATCH("*"&amp;$G561&amp;"*",INDIRECT(U$2&amp;"!$B$1:$B$100"),0),MATCH($H561,INDIRECT(U$2&amp;"!$1:$1"),0)),
IF(OR($G561="OBX",$G561="OBR"),INDEX(INDIRECT(U$2&amp;"!$A$1:$BJ$100"),MATCH((("*"&amp;$G561&amp;"*")&amp;("*"&amp;$I561&amp;"*")&amp;("*"&amp;$J561&amp;"*")&amp;("*"&amp;$K561&amp;"*")),INDIRECT(U$2&amp;"!$B$1:$B$100")&amp;INDIRECT(U$2&amp;"!$E$1:$E$100")&amp;INDIRECT(U$2&amp;"!$G$1:$G$100")&amp;INDIRECT(U$2&amp;"!$F$1:$F$100"),0),MATCH($H561,INDIRECT(U$2&amp;"!$1:$1"),0)))),
"Not found")</f>
        <v>67706-2^Maternal factors that affect newborn screening interpretation^LN</v>
      </c>
      <c r="V561" s="16" t="str">
        <f t="shared" ref="V561:V567" ca="1" si="29">IF(T561=U561,"Match","")</f>
        <v>Match</v>
      </c>
    </row>
    <row r="562" spans="1:22" ht="15" customHeight="1" x14ac:dyDescent="0.25">
      <c r="A562" s="10">
        <v>561</v>
      </c>
      <c r="B562" s="41"/>
      <c r="C562" s="10" t="s">
        <v>269</v>
      </c>
      <c r="D562" s="10" t="s">
        <v>268</v>
      </c>
      <c r="E562" s="20" t="s">
        <v>80</v>
      </c>
      <c r="F562" s="10" t="s">
        <v>115</v>
      </c>
      <c r="G562" s="10" t="s">
        <v>80</v>
      </c>
      <c r="H562" s="9">
        <v>5</v>
      </c>
      <c r="I562" s="10" t="s">
        <v>115</v>
      </c>
      <c r="J562" s="10" t="str">
        <f t="array" ref="J562">IFERROR(INDEX(Mappings!I:I,MATCH(#REF!&amp;L562,Mappings!J:J&amp;Mappings!D:D,0)),"")</f>
        <v/>
      </c>
      <c r="L562" s="10" t="s">
        <v>116</v>
      </c>
      <c r="M562" s="10" t="s">
        <v>580</v>
      </c>
      <c r="N562" s="10" t="s">
        <v>1483</v>
      </c>
      <c r="Q562" s="20"/>
      <c r="S562" s="18" t="s">
        <v>332</v>
      </c>
      <c r="T562" s="17" t="str">
        <f t="array" ref="T562">IFERROR(INDEX(Mappings!$L:$L,MATCH(S562&amp;$L562,Mappings!$J:$J&amp;Mappings!$D:$D,0)),"")</f>
        <v>LA46-8^Other^LN</v>
      </c>
      <c r="U562" s="15" t="str">
        <f t="array" aca="1" ref="U562" ca="1">IFERROR(
IF(NOT(OR($G562="OBX",$G562="OBR")),INDEX(INDIRECT(U$2&amp;"!$A$1:$BJ$100"),MATCH("*"&amp;$G562&amp;"*",INDIRECT(U$2&amp;"!$B$1:$B$100"),0),MATCH($H562,INDIRECT(U$2&amp;"!$1:$1"),0)),
IF(OR($G562="OBX",$G562="OBR"),INDEX(INDIRECT(U$2&amp;"!$A$1:$BJ$100"),MATCH((("*"&amp;$G562&amp;"*")&amp;("*"&amp;$I562&amp;"*")&amp;("*"&amp;$J562&amp;"*")&amp;("*"&amp;$K562&amp;"*")),INDIRECT(U$2&amp;"!$B$1:$B$100")&amp;INDIRECT(U$2&amp;"!$E$1:$E$100")&amp;INDIRECT(U$2&amp;"!$G$1:$G$100")&amp;INDIRECT(U$2&amp;"!$F$1:$F$100"),0),MATCH($H562,INDIRECT(U$2&amp;"!$1:$1"),0)))),
"Not found")</f>
        <v>LA46-8^Other^LN</v>
      </c>
      <c r="V562" s="16" t="str">
        <f t="shared" ca="1" si="29"/>
        <v>Match</v>
      </c>
    </row>
    <row r="563" spans="1:22" ht="15" customHeight="1" x14ac:dyDescent="0.25">
      <c r="A563" s="10">
        <v>562</v>
      </c>
      <c r="B563" s="41"/>
      <c r="C563" s="10" t="s">
        <v>269</v>
      </c>
      <c r="D563" s="10" t="s">
        <v>268</v>
      </c>
      <c r="E563" s="20" t="s">
        <v>80</v>
      </c>
      <c r="F563" s="10" t="s">
        <v>115</v>
      </c>
      <c r="G563" s="10" t="s">
        <v>80</v>
      </c>
      <c r="H563" s="9">
        <v>2</v>
      </c>
      <c r="I563" s="10" t="s">
        <v>115</v>
      </c>
      <c r="L563" s="10" t="s">
        <v>116</v>
      </c>
      <c r="M563" s="22" t="s">
        <v>587</v>
      </c>
      <c r="N563" s="10" t="s">
        <v>1483</v>
      </c>
      <c r="Q563" s="20"/>
      <c r="T563" s="14" t="s">
        <v>82</v>
      </c>
      <c r="U563" s="15" t="str">
        <f t="array" aca="1" ref="U563" ca="1">IFERROR(
IF(NOT(OR($G563="OBX",$G563="OBR")),INDEX(INDIRECT(U$2&amp;"!$A$1:$BJ$100"),MATCH("*"&amp;$G563&amp;"*",INDIRECT(U$2&amp;"!$B$1:$B$100"),0),MATCH($H563,INDIRECT(U$2&amp;"!$1:$1"),0)),
IF(OR($G563="OBX",$G563="OBR"),INDEX(INDIRECT(U$2&amp;"!$A$1:$BJ$100"),MATCH((("*"&amp;$G563&amp;"*")&amp;("*"&amp;$I563&amp;"*")&amp;("*"&amp;$J563&amp;"*")&amp;("*"&amp;$K563&amp;"*")),INDIRECT(U$2&amp;"!$B$1:$B$100")&amp;INDIRECT(U$2&amp;"!$E$1:$E$100")&amp;INDIRECT(U$2&amp;"!$G$1:$G$100")&amp;INDIRECT(U$2&amp;"!$F$1:$F$100"),0),MATCH($H563,INDIRECT(U$2&amp;"!$1:$1"),0)))),
"Not found")</f>
        <v>CWE</v>
      </c>
      <c r="V563" s="16" t="str">
        <f t="shared" ca="1" si="29"/>
        <v>Match</v>
      </c>
    </row>
    <row r="564" spans="1:22" ht="15" customHeight="1" x14ac:dyDescent="0.25">
      <c r="A564" s="10">
        <v>563</v>
      </c>
      <c r="B564" s="41"/>
      <c r="C564" s="10" t="s">
        <v>269</v>
      </c>
      <c r="D564" s="10" t="s">
        <v>268</v>
      </c>
      <c r="E564" s="20" t="s">
        <v>80</v>
      </c>
      <c r="F564" s="10" t="s">
        <v>115</v>
      </c>
      <c r="G564" s="10" t="s">
        <v>80</v>
      </c>
      <c r="H564" s="9">
        <v>4</v>
      </c>
      <c r="I564" s="10" t="s">
        <v>115</v>
      </c>
      <c r="L564" s="10" t="s">
        <v>116</v>
      </c>
      <c r="M564" s="22" t="s">
        <v>1412</v>
      </c>
      <c r="N564" s="10" t="s">
        <v>1483</v>
      </c>
      <c r="Q564" s="20"/>
      <c r="T564" s="17">
        <f>S564</f>
        <v>0</v>
      </c>
      <c r="U564" s="15">
        <f t="array" aca="1" ref="U564" ca="1">IFERROR(
IF(NOT(OR($G564="OBX",$G564="OBR")),INDEX(INDIRECT(U$2&amp;"!$A$1:$BJ$100"),MATCH("*"&amp;$G564&amp;"*",INDIRECT(U$2&amp;"!$B$1:$B$100"),0),MATCH($H564,INDIRECT(U$2&amp;"!$1:$1"),0)),
IF(OR($G564="OBX",$G564="OBR"),INDEX(INDIRECT(U$2&amp;"!$A$1:$BJ$100"),MATCH((("*"&amp;$G564&amp;"*")&amp;("*"&amp;$I564&amp;"*")&amp;("*"&amp;$J564&amp;"*")&amp;("*"&amp;$K564&amp;"*")),INDIRECT(U$2&amp;"!$B$1:$B$100")&amp;INDIRECT(U$2&amp;"!$E$1:$E$100")&amp;INDIRECT(U$2&amp;"!$G$1:$G$100")&amp;INDIRECT(U$2&amp;"!$F$1:$F$100"),0),MATCH($H564,INDIRECT(U$2&amp;"!$1:$1"),0)))),
"Not found")</f>
        <v>0</v>
      </c>
      <c r="V564" s="16" t="str">
        <f t="shared" ca="1" si="29"/>
        <v>Match</v>
      </c>
    </row>
    <row r="565" spans="1:22" ht="15" customHeight="1" x14ac:dyDescent="0.25">
      <c r="A565" s="10">
        <v>564</v>
      </c>
      <c r="B565" s="41"/>
      <c r="C565" s="10" t="s">
        <v>269</v>
      </c>
      <c r="D565" s="10" t="s">
        <v>268</v>
      </c>
      <c r="E565" s="20" t="s">
        <v>80</v>
      </c>
      <c r="F565" s="10" t="s">
        <v>115</v>
      </c>
      <c r="G565" s="10" t="s">
        <v>80</v>
      </c>
      <c r="H565" s="9">
        <v>11</v>
      </c>
      <c r="I565" s="10" t="s">
        <v>115</v>
      </c>
      <c r="L565" s="10" t="s">
        <v>116</v>
      </c>
      <c r="M565" s="22" t="s">
        <v>502</v>
      </c>
      <c r="N565" s="10" t="s">
        <v>1483</v>
      </c>
      <c r="Q565" s="20"/>
      <c r="T565" s="15" t="s">
        <v>331</v>
      </c>
      <c r="U565" s="15" t="str">
        <f t="array" aca="1" ref="U565" ca="1">IFERROR(
IF(NOT(OR($G565="OBX",$G565="OBR")),INDEX(INDIRECT(U$2&amp;"!$A$1:$BJ$100"),MATCH("*"&amp;$G565&amp;"*",INDIRECT(U$2&amp;"!$B$1:$B$100"),0),MATCH($H565,INDIRECT(U$2&amp;"!$1:$1"),0)),
IF(OR($G565="OBX",$G565="OBR"),INDEX(INDIRECT(U$2&amp;"!$A$1:$BJ$100"),MATCH((("*"&amp;$G565&amp;"*")&amp;("*"&amp;$I565&amp;"*")&amp;("*"&amp;$J565&amp;"*")&amp;("*"&amp;$K565&amp;"*")),INDIRECT(U$2&amp;"!$B$1:$B$100")&amp;INDIRECT(U$2&amp;"!$E$1:$E$100")&amp;INDIRECT(U$2&amp;"!$G$1:$G$100")&amp;INDIRECT(U$2&amp;"!$F$1:$F$100"),0),MATCH($H565,INDIRECT(U$2&amp;"!$1:$1"),0)))),
"Not found")</f>
        <v>O</v>
      </c>
      <c r="V565" s="16" t="str">
        <f t="shared" ca="1" si="29"/>
        <v>Match</v>
      </c>
    </row>
    <row r="566" spans="1:22" ht="15" customHeight="1" x14ac:dyDescent="0.25">
      <c r="A566" s="10">
        <v>565</v>
      </c>
      <c r="B566" s="41"/>
      <c r="C566" s="10" t="s">
        <v>269</v>
      </c>
      <c r="D566" s="10" t="s">
        <v>268</v>
      </c>
      <c r="E566" s="20" t="s">
        <v>80</v>
      </c>
      <c r="F566" s="10" t="s">
        <v>115</v>
      </c>
      <c r="G566" s="10" t="s">
        <v>80</v>
      </c>
      <c r="H566" s="9">
        <v>14</v>
      </c>
      <c r="I566" s="10" t="s">
        <v>115</v>
      </c>
      <c r="L566" s="10" t="s">
        <v>116</v>
      </c>
      <c r="M566" s="22" t="s">
        <v>1424</v>
      </c>
      <c r="N566" s="10" t="s">
        <v>1483</v>
      </c>
      <c r="Q566" s="20"/>
      <c r="S566" s="46">
        <v>42788.787499999999</v>
      </c>
      <c r="T566" s="17" t="str">
        <f>IF(S566=0,"",(CONCATENATE(TEXT(S566,"yyyymmddhhmm"),"-0",'Summary Info'!$C$10)))</f>
        <v>201702221854-0500</v>
      </c>
      <c r="U566" s="15" t="str">
        <f t="array" aca="1" ref="U566" ca="1">IFERROR(
IF(NOT(OR($G566="OBX",$G566="OBR")),INDEX(INDIRECT(U$2&amp;"!$A$1:$BJ$100"),MATCH("*"&amp;$G566&amp;"*",INDIRECT(U$2&amp;"!$B$1:$B$100"),0),MATCH($H566,INDIRECT(U$2&amp;"!$1:$1"),0)),
IF(OR($G566="OBX",$G566="OBR"),INDEX(INDIRECT(U$2&amp;"!$A$1:$BJ$100"),MATCH((("*"&amp;$G566&amp;"*")&amp;("*"&amp;$I566&amp;"*")&amp;("*"&amp;$J566&amp;"*")&amp;("*"&amp;$K566&amp;"*")),INDIRECT(U$2&amp;"!$B$1:$B$100")&amp;INDIRECT(U$2&amp;"!$E$1:$E$100")&amp;INDIRECT(U$2&amp;"!$G$1:$G$100")&amp;INDIRECT(U$2&amp;"!$F$1:$F$100"),0),MATCH($H566,INDIRECT(U$2&amp;"!$1:$1"),0)))),
"Not found")</f>
        <v>201702221854-0500</v>
      </c>
      <c r="V566" s="16" t="str">
        <f t="shared" ca="1" si="29"/>
        <v>Match</v>
      </c>
    </row>
    <row r="567" spans="1:22" ht="15" customHeight="1" x14ac:dyDescent="0.25">
      <c r="A567" s="10">
        <v>566</v>
      </c>
      <c r="B567" s="41"/>
      <c r="C567" s="10" t="s">
        <v>269</v>
      </c>
      <c r="D567" s="10" t="s">
        <v>268</v>
      </c>
      <c r="E567" s="20" t="s">
        <v>80</v>
      </c>
      <c r="F567" s="10" t="s">
        <v>115</v>
      </c>
      <c r="G567" s="10" t="s">
        <v>80</v>
      </c>
      <c r="H567" s="9">
        <v>29</v>
      </c>
      <c r="I567" s="10" t="s">
        <v>115</v>
      </c>
      <c r="L567" s="10" t="s">
        <v>116</v>
      </c>
      <c r="M567" s="10" t="s">
        <v>853</v>
      </c>
      <c r="N567" s="10" t="s">
        <v>1483</v>
      </c>
      <c r="S567" s="17"/>
      <c r="T567" s="14" t="s">
        <v>860</v>
      </c>
      <c r="U567" s="15" t="str">
        <f t="array" aca="1" ref="U567" ca="1">IFERROR(
IF(NOT(OR($G567="OBX",$G567="OBR")),INDEX(INDIRECT(U$2&amp;"!$A$1:$BJ$100"),MATCH("*"&amp;$G567&amp;"*",INDIRECT(U$2&amp;"!$B$1:$B$100"),0),MATCH($H567,INDIRECT(U$2&amp;"!$1:$1"),0)),
IF(OR($G567="OBX",$G567="OBR"),INDEX(INDIRECT(U$2&amp;"!$A$1:$BJ$100"),MATCH((("*"&amp;$G567&amp;"*")&amp;("*"&amp;$I567&amp;"*")&amp;("*"&amp;$J567&amp;"*")&amp;("*"&amp;$K567&amp;"*")),INDIRECT(U$2&amp;"!$B$1:$B$100")&amp;INDIRECT(U$2&amp;"!$E$1:$E$100")&amp;INDIRECT(U$2&amp;"!$G$1:$G$100")&amp;INDIRECT(U$2&amp;"!$F$1:$F$100"),0),MATCH($H567,INDIRECT(U$2&amp;"!$1:$1"),0)))),
"Not found")</f>
        <v>QST</v>
      </c>
      <c r="V567" s="16" t="str">
        <f t="shared" ca="1" si="29"/>
        <v>Match</v>
      </c>
    </row>
    <row r="568" spans="1:22" ht="15" customHeight="1" x14ac:dyDescent="0.25">
      <c r="A568" s="10">
        <v>567</v>
      </c>
      <c r="B568" s="41"/>
      <c r="C568" s="21" t="s">
        <v>269</v>
      </c>
      <c r="D568" s="21"/>
      <c r="E568" s="21"/>
      <c r="F568" s="21"/>
      <c r="G568" s="21"/>
      <c r="H568" s="21"/>
      <c r="I568" s="21"/>
      <c r="J568" s="21"/>
      <c r="K568" s="21"/>
      <c r="L568" s="21"/>
      <c r="M568" s="21" t="s">
        <v>293</v>
      </c>
      <c r="N568" s="21"/>
      <c r="O568" s="21"/>
      <c r="P568" s="21"/>
      <c r="Q568" s="21"/>
      <c r="R568" s="21"/>
      <c r="S568" s="21"/>
      <c r="T568" s="21"/>
      <c r="U568" s="21"/>
      <c r="V568" s="21"/>
    </row>
    <row r="569" spans="1:22" s="19" customFormat="1" ht="15" customHeight="1" x14ac:dyDescent="0.25">
      <c r="A569" s="10">
        <v>568</v>
      </c>
      <c r="B569" s="41"/>
      <c r="C569" s="10" t="s">
        <v>269</v>
      </c>
      <c r="D569" s="10" t="s">
        <v>268</v>
      </c>
      <c r="E569" s="20" t="s">
        <v>80</v>
      </c>
      <c r="F569" s="10" t="s">
        <v>292</v>
      </c>
      <c r="G569" s="10" t="s">
        <v>80</v>
      </c>
      <c r="H569" s="10">
        <v>3</v>
      </c>
      <c r="I569" s="10" t="s">
        <v>292</v>
      </c>
      <c r="J569" s="10"/>
      <c r="K569" s="10"/>
      <c r="L569" s="10" t="s">
        <v>293</v>
      </c>
      <c r="M569" s="22" t="s">
        <v>872</v>
      </c>
      <c r="N569" s="10" t="s">
        <v>289</v>
      </c>
      <c r="O569" s="10" t="s">
        <v>1036</v>
      </c>
      <c r="P569" s="10" t="s">
        <v>348</v>
      </c>
      <c r="Q569" s="20"/>
      <c r="R569" s="10" t="s">
        <v>1495</v>
      </c>
      <c r="S569" s="10" t="s">
        <v>1679</v>
      </c>
      <c r="T569" s="14" t="s">
        <v>1679</v>
      </c>
      <c r="U569" s="15" t="str">
        <f t="array" aca="1" ref="U569" ca="1">IFERROR(
IF(NOT(OR($G569="OBX",$G569="OBR")),INDEX(INDIRECT(U$2&amp;"!$A$1:$BJ$100"),MATCH("*"&amp;$G569&amp;"*",INDIRECT(U$2&amp;"!$B$1:$B$100"),0),MATCH($H569,INDIRECT(U$2&amp;"!$1:$1"),0)),
IF(OR($G569="OBX",$G569="OBR"),INDEX(INDIRECT(U$2&amp;"!$A$1:$BJ$100"),MATCH((("*"&amp;$G569&amp;"*")&amp;("*"&amp;$I569&amp;"*")&amp;("*"&amp;$J569&amp;"*")&amp;("*"&amp;$K569&amp;"*")),INDIRECT(U$2&amp;"!$B$1:$B$100")&amp;INDIRECT(U$2&amp;"!$E$1:$E$100")&amp;INDIRECT(U$2&amp;"!$G$1:$G$100")&amp;INDIRECT(U$2&amp;"!$F$1:$F$100"),0),MATCH($H569,INDIRECT(U$2&amp;"!$1:$1"),0)))),
"Not found")</f>
        <v>67707-0^Other maternal factors that affect newborn screening interpretation Narrative^LN</v>
      </c>
      <c r="V569" s="16" t="str">
        <f t="shared" ref="V569:V575" ca="1" si="30">IF(T569=U569,"Match","")</f>
        <v>Match</v>
      </c>
    </row>
    <row r="570" spans="1:22" ht="15" customHeight="1" x14ac:dyDescent="0.25">
      <c r="A570" s="10">
        <v>569</v>
      </c>
      <c r="B570" s="41"/>
      <c r="C570" s="10" t="s">
        <v>269</v>
      </c>
      <c r="D570" s="10" t="s">
        <v>268</v>
      </c>
      <c r="E570" s="20" t="s">
        <v>80</v>
      </c>
      <c r="F570" s="10" t="s">
        <v>292</v>
      </c>
      <c r="G570" s="10" t="s">
        <v>80</v>
      </c>
      <c r="H570" s="9">
        <v>5</v>
      </c>
      <c r="I570" s="10" t="s">
        <v>292</v>
      </c>
      <c r="J570" s="10" t="str">
        <f t="array" ref="J570">IFERROR(INDEX(Mappings!I:I,MATCH(#REF!&amp;L570,Mappings!J:J&amp;Mappings!D:D,0)),"")</f>
        <v/>
      </c>
      <c r="L570" s="10" t="s">
        <v>293</v>
      </c>
      <c r="M570" s="10" t="s">
        <v>580</v>
      </c>
      <c r="N570" s="10" t="s">
        <v>289</v>
      </c>
      <c r="Q570" s="20"/>
      <c r="S570" s="13" t="s">
        <v>1718</v>
      </c>
      <c r="T570" s="17" t="str">
        <f>S570</f>
        <v>Mother has Lupus</v>
      </c>
      <c r="U570" s="15" t="str">
        <f t="array" aca="1" ref="U570" ca="1">IFERROR(
IF(NOT(OR($G570="OBX",$G570="OBR")),INDEX(INDIRECT(U$2&amp;"!$A$1:$BJ$100"),MATCH("*"&amp;$G570&amp;"*",INDIRECT(U$2&amp;"!$B$1:$B$100"),0),MATCH($H570,INDIRECT(U$2&amp;"!$1:$1"),0)),
IF(OR($G570="OBX",$G570="OBR"),INDEX(INDIRECT(U$2&amp;"!$A$1:$BJ$100"),MATCH((("*"&amp;$G570&amp;"*")&amp;("*"&amp;$I570&amp;"*")&amp;("*"&amp;$J570&amp;"*")&amp;("*"&amp;$K570&amp;"*")),INDIRECT(U$2&amp;"!$B$1:$B$100")&amp;INDIRECT(U$2&amp;"!$E$1:$E$100")&amp;INDIRECT(U$2&amp;"!$G$1:$G$100")&amp;INDIRECT(U$2&amp;"!$F$1:$F$100"),0),MATCH($H570,INDIRECT(U$2&amp;"!$1:$1"),0)))),
"Not found")</f>
        <v>Mother has Lupus</v>
      </c>
      <c r="V570" s="16" t="str">
        <f t="shared" ca="1" si="30"/>
        <v>Match</v>
      </c>
    </row>
    <row r="571" spans="1:22" ht="15" customHeight="1" x14ac:dyDescent="0.25">
      <c r="A571" s="10">
        <v>570</v>
      </c>
      <c r="B571" s="41"/>
      <c r="C571" s="10" t="s">
        <v>269</v>
      </c>
      <c r="D571" s="10" t="s">
        <v>268</v>
      </c>
      <c r="E571" s="20" t="s">
        <v>80</v>
      </c>
      <c r="F571" s="10" t="s">
        <v>292</v>
      </c>
      <c r="G571" s="10" t="s">
        <v>80</v>
      </c>
      <c r="H571" s="9">
        <v>2</v>
      </c>
      <c r="I571" s="10" t="s">
        <v>292</v>
      </c>
      <c r="L571" s="10" t="s">
        <v>293</v>
      </c>
      <c r="M571" s="22" t="s">
        <v>587</v>
      </c>
      <c r="N571" s="10" t="s">
        <v>289</v>
      </c>
      <c r="Q571" s="20"/>
      <c r="T571" s="14" t="s">
        <v>612</v>
      </c>
      <c r="U571" s="15" t="str">
        <f t="array" aca="1" ref="U571" ca="1">IFERROR(
IF(NOT(OR($G571="OBX",$G571="OBR")),INDEX(INDIRECT(U$2&amp;"!$A$1:$BJ$100"),MATCH("*"&amp;$G571&amp;"*",INDIRECT(U$2&amp;"!$B$1:$B$100"),0),MATCH($H571,INDIRECT(U$2&amp;"!$1:$1"),0)),
IF(OR($G571="OBX",$G571="OBR"),INDEX(INDIRECT(U$2&amp;"!$A$1:$BJ$100"),MATCH((("*"&amp;$G571&amp;"*")&amp;("*"&amp;$I571&amp;"*")&amp;("*"&amp;$J571&amp;"*")&amp;("*"&amp;$K571&amp;"*")),INDIRECT(U$2&amp;"!$B$1:$B$100")&amp;INDIRECT(U$2&amp;"!$E$1:$E$100")&amp;INDIRECT(U$2&amp;"!$G$1:$G$100")&amp;INDIRECT(U$2&amp;"!$F$1:$F$100"),0),MATCH($H571,INDIRECT(U$2&amp;"!$1:$1"),0)))),
"Not found")</f>
        <v>TX</v>
      </c>
      <c r="V571" s="16" t="str">
        <f t="shared" ca="1" si="30"/>
        <v>Match</v>
      </c>
    </row>
    <row r="572" spans="1:22" ht="15" customHeight="1" x14ac:dyDescent="0.25">
      <c r="A572" s="10">
        <v>571</v>
      </c>
      <c r="B572" s="41"/>
      <c r="C572" s="10" t="s">
        <v>269</v>
      </c>
      <c r="D572" s="10" t="s">
        <v>268</v>
      </c>
      <c r="E572" s="20" t="s">
        <v>80</v>
      </c>
      <c r="F572" s="10" t="s">
        <v>292</v>
      </c>
      <c r="G572" s="10" t="s">
        <v>80</v>
      </c>
      <c r="H572" s="9">
        <v>4</v>
      </c>
      <c r="I572" s="10" t="s">
        <v>292</v>
      </c>
      <c r="L572" s="10" t="s">
        <v>293</v>
      </c>
      <c r="M572" s="22" t="s">
        <v>1412</v>
      </c>
      <c r="N572" s="10" t="s">
        <v>289</v>
      </c>
      <c r="Q572" s="20"/>
      <c r="T572" s="17">
        <f>S572</f>
        <v>0</v>
      </c>
      <c r="U572" s="15">
        <f t="array" aca="1" ref="U572" ca="1">IFERROR(
IF(NOT(OR($G572="OBX",$G572="OBR")),INDEX(INDIRECT(U$2&amp;"!$A$1:$BJ$100"),MATCH("*"&amp;$G572&amp;"*",INDIRECT(U$2&amp;"!$B$1:$B$100"),0),MATCH($H572,INDIRECT(U$2&amp;"!$1:$1"),0)),
IF(OR($G572="OBX",$G572="OBR"),INDEX(INDIRECT(U$2&amp;"!$A$1:$BJ$100"),MATCH((("*"&amp;$G572&amp;"*")&amp;("*"&amp;$I572&amp;"*")&amp;("*"&amp;$J572&amp;"*")&amp;("*"&amp;$K572&amp;"*")),INDIRECT(U$2&amp;"!$B$1:$B$100")&amp;INDIRECT(U$2&amp;"!$E$1:$E$100")&amp;INDIRECT(U$2&amp;"!$G$1:$G$100")&amp;INDIRECT(U$2&amp;"!$F$1:$F$100"),0),MATCH($H572,INDIRECT(U$2&amp;"!$1:$1"),0)))),
"Not found")</f>
        <v>0</v>
      </c>
      <c r="V572" s="16" t="str">
        <f t="shared" ca="1" si="30"/>
        <v>Match</v>
      </c>
    </row>
    <row r="573" spans="1:22" ht="15" customHeight="1" x14ac:dyDescent="0.25">
      <c r="A573" s="10">
        <v>572</v>
      </c>
      <c r="B573" s="41"/>
      <c r="C573" s="10" t="s">
        <v>269</v>
      </c>
      <c r="D573" s="10" t="s">
        <v>268</v>
      </c>
      <c r="E573" s="20" t="s">
        <v>80</v>
      </c>
      <c r="F573" s="10" t="s">
        <v>292</v>
      </c>
      <c r="G573" s="10" t="s">
        <v>80</v>
      </c>
      <c r="H573" s="9">
        <v>11</v>
      </c>
      <c r="I573" s="10" t="s">
        <v>292</v>
      </c>
      <c r="L573" s="10" t="s">
        <v>293</v>
      </c>
      <c r="M573" s="22" t="s">
        <v>502</v>
      </c>
      <c r="N573" s="10" t="s">
        <v>289</v>
      </c>
      <c r="Q573" s="20"/>
      <c r="T573" s="15" t="s">
        <v>331</v>
      </c>
      <c r="U573" s="15" t="str">
        <f t="array" aca="1" ref="U573" ca="1">IFERROR(
IF(NOT(OR($G573="OBX",$G573="OBR")),INDEX(INDIRECT(U$2&amp;"!$A$1:$BJ$100"),MATCH("*"&amp;$G573&amp;"*",INDIRECT(U$2&amp;"!$B$1:$B$100"),0),MATCH($H573,INDIRECT(U$2&amp;"!$1:$1"),0)),
IF(OR($G573="OBX",$G573="OBR"),INDEX(INDIRECT(U$2&amp;"!$A$1:$BJ$100"),MATCH((("*"&amp;$G573&amp;"*")&amp;("*"&amp;$I573&amp;"*")&amp;("*"&amp;$J573&amp;"*")&amp;("*"&amp;$K573&amp;"*")),INDIRECT(U$2&amp;"!$B$1:$B$100")&amp;INDIRECT(U$2&amp;"!$E$1:$E$100")&amp;INDIRECT(U$2&amp;"!$G$1:$G$100")&amp;INDIRECT(U$2&amp;"!$F$1:$F$100"),0),MATCH($H573,INDIRECT(U$2&amp;"!$1:$1"),0)))),
"Not found")</f>
        <v>O</v>
      </c>
      <c r="V573" s="16" t="str">
        <f t="shared" ca="1" si="30"/>
        <v>Match</v>
      </c>
    </row>
    <row r="574" spans="1:22" ht="15" customHeight="1" x14ac:dyDescent="0.25">
      <c r="A574" s="10">
        <v>573</v>
      </c>
      <c r="B574" s="41"/>
      <c r="C574" s="10" t="s">
        <v>269</v>
      </c>
      <c r="D574" s="10" t="s">
        <v>268</v>
      </c>
      <c r="E574" s="20" t="s">
        <v>80</v>
      </c>
      <c r="F574" s="10" t="s">
        <v>292</v>
      </c>
      <c r="G574" s="10" t="s">
        <v>80</v>
      </c>
      <c r="H574" s="9">
        <v>14</v>
      </c>
      <c r="I574" s="10" t="s">
        <v>292</v>
      </c>
      <c r="L574" s="10" t="s">
        <v>293</v>
      </c>
      <c r="M574" s="22" t="s">
        <v>1424</v>
      </c>
      <c r="N574" s="10" t="s">
        <v>289</v>
      </c>
      <c r="Q574" s="20"/>
      <c r="S574" s="46">
        <v>42788.787499999999</v>
      </c>
      <c r="T574" s="17" t="str">
        <f>IF(S574=0,"",(CONCATENATE(TEXT(S574,"yyyymmddhhmm"),"-0",'Summary Info'!$C$10)))</f>
        <v>201702221854-0500</v>
      </c>
      <c r="U574" s="15" t="str">
        <f t="array" aca="1" ref="U574" ca="1">IFERROR(
IF(NOT(OR($G574="OBX",$G574="OBR")),INDEX(INDIRECT(U$2&amp;"!$A$1:$BJ$100"),MATCH("*"&amp;$G574&amp;"*",INDIRECT(U$2&amp;"!$B$1:$B$100"),0),MATCH($H574,INDIRECT(U$2&amp;"!$1:$1"),0)),
IF(OR($G574="OBX",$G574="OBR"),INDEX(INDIRECT(U$2&amp;"!$A$1:$BJ$100"),MATCH((("*"&amp;$G574&amp;"*")&amp;("*"&amp;$I574&amp;"*")&amp;("*"&amp;$J574&amp;"*")&amp;("*"&amp;$K574&amp;"*")),INDIRECT(U$2&amp;"!$B$1:$B$100")&amp;INDIRECT(U$2&amp;"!$E$1:$E$100")&amp;INDIRECT(U$2&amp;"!$G$1:$G$100")&amp;INDIRECT(U$2&amp;"!$F$1:$F$100"),0),MATCH($H574,INDIRECT(U$2&amp;"!$1:$1"),0)))),
"Not found")</f>
        <v>201702221854-0500</v>
      </c>
      <c r="V574" s="16" t="str">
        <f t="shared" ca="1" si="30"/>
        <v>Match</v>
      </c>
    </row>
    <row r="575" spans="1:22" ht="15" customHeight="1" x14ac:dyDescent="0.25">
      <c r="A575" s="10">
        <v>574</v>
      </c>
      <c r="B575" s="41"/>
      <c r="C575" s="10" t="s">
        <v>269</v>
      </c>
      <c r="D575" s="10" t="s">
        <v>268</v>
      </c>
      <c r="E575" s="20" t="s">
        <v>80</v>
      </c>
      <c r="F575" s="10" t="s">
        <v>292</v>
      </c>
      <c r="G575" s="10" t="s">
        <v>80</v>
      </c>
      <c r="H575" s="9">
        <v>29</v>
      </c>
      <c r="I575" s="10" t="s">
        <v>292</v>
      </c>
      <c r="L575" s="10" t="s">
        <v>293</v>
      </c>
      <c r="M575" s="10" t="s">
        <v>853</v>
      </c>
      <c r="N575" s="10" t="s">
        <v>289</v>
      </c>
      <c r="S575" s="17"/>
      <c r="T575" s="14" t="s">
        <v>860</v>
      </c>
      <c r="U575" s="15" t="str">
        <f t="array" aca="1" ref="U575" ca="1">IFERROR(
IF(NOT(OR($G575="OBX",$G575="OBR")),INDEX(INDIRECT(U$2&amp;"!$A$1:$BJ$100"),MATCH("*"&amp;$G575&amp;"*",INDIRECT(U$2&amp;"!$B$1:$B$100"),0),MATCH($H575,INDIRECT(U$2&amp;"!$1:$1"),0)),
IF(OR($G575="OBX",$G575="OBR"),INDEX(INDIRECT(U$2&amp;"!$A$1:$BJ$100"),MATCH((("*"&amp;$G575&amp;"*")&amp;("*"&amp;$I575&amp;"*")&amp;("*"&amp;$J575&amp;"*")&amp;("*"&amp;$K575&amp;"*")),INDIRECT(U$2&amp;"!$B$1:$B$100")&amp;INDIRECT(U$2&amp;"!$E$1:$E$100")&amp;INDIRECT(U$2&amp;"!$G$1:$G$100")&amp;INDIRECT(U$2&amp;"!$F$1:$F$100"),0),MATCH($H575,INDIRECT(U$2&amp;"!$1:$1"),0)))),
"Not found")</f>
        <v>QST</v>
      </c>
      <c r="V575" s="16" t="str">
        <f t="shared" ca="1" si="30"/>
        <v>Match</v>
      </c>
    </row>
    <row r="576" spans="1:22" ht="15" customHeight="1" x14ac:dyDescent="0.25">
      <c r="A576" s="10">
        <v>575</v>
      </c>
      <c r="B576" s="41"/>
      <c r="C576" s="21" t="s">
        <v>269</v>
      </c>
      <c r="D576" s="21"/>
      <c r="E576" s="21"/>
      <c r="F576" s="21"/>
      <c r="G576" s="21"/>
      <c r="H576" s="21"/>
      <c r="I576" s="21"/>
      <c r="J576" s="21"/>
      <c r="K576" s="21"/>
      <c r="L576" s="21"/>
      <c r="M576" s="21" t="s">
        <v>126</v>
      </c>
      <c r="N576" s="21"/>
      <c r="O576" s="21"/>
      <c r="P576" s="21"/>
      <c r="Q576" s="21"/>
      <c r="R576" s="21"/>
      <c r="S576" s="21"/>
      <c r="T576" s="21"/>
      <c r="U576" s="21"/>
      <c r="V576" s="21"/>
    </row>
    <row r="577" spans="1:22" s="19" customFormat="1" ht="15" customHeight="1" x14ac:dyDescent="0.25">
      <c r="A577" s="10">
        <v>576</v>
      </c>
      <c r="B577" s="41"/>
      <c r="C577" s="10" t="s">
        <v>269</v>
      </c>
      <c r="D577" s="10" t="s">
        <v>268</v>
      </c>
      <c r="E577" s="20" t="s">
        <v>80</v>
      </c>
      <c r="F577" s="10" t="s">
        <v>125</v>
      </c>
      <c r="G577" s="10" t="s">
        <v>80</v>
      </c>
      <c r="H577" s="10">
        <v>3</v>
      </c>
      <c r="I577" s="10" t="s">
        <v>125</v>
      </c>
      <c r="J577" s="10"/>
      <c r="K577" s="10"/>
      <c r="L577" s="10" t="s">
        <v>126</v>
      </c>
      <c r="M577" s="22" t="s">
        <v>872</v>
      </c>
      <c r="N577" s="10" t="s">
        <v>1483</v>
      </c>
      <c r="O577" s="10" t="s">
        <v>987</v>
      </c>
      <c r="P577" s="10" t="s">
        <v>331</v>
      </c>
      <c r="Q577" s="20" t="s">
        <v>127</v>
      </c>
      <c r="R577" s="10" t="s">
        <v>1496</v>
      </c>
      <c r="S577" s="10"/>
      <c r="T577" s="14" t="s">
        <v>1680</v>
      </c>
      <c r="U577" s="15" t="str">
        <f t="array" aca="1" ref="U577" ca="1">IFERROR(
IF(NOT(OR($G577="OBX",$G577="OBR")),INDEX(INDIRECT(U$2&amp;"!$A$1:$BJ$100"),MATCH("*"&amp;$G577&amp;"*",INDIRECT(U$2&amp;"!$B$1:$B$100"),0),MATCH($H577,INDIRECT(U$2&amp;"!$1:$1"),0)),
IF(OR($G577="OBX",$G577="OBR"),INDEX(INDIRECT(U$2&amp;"!$A$1:$BJ$100"),MATCH((("*"&amp;$G577&amp;"*")&amp;("*"&amp;$I577&amp;"*")&amp;("*"&amp;$J577&amp;"*")&amp;("*"&amp;$K577&amp;"*")),INDIRECT(U$2&amp;"!$B$1:$B$100")&amp;INDIRECT(U$2&amp;"!$E$1:$E$100")&amp;INDIRECT(U$2&amp;"!$G$1:$G$100")&amp;INDIRECT(U$2&amp;"!$F$1:$F$100"),0),MATCH($H577,INDIRECT(U$2&amp;"!$1:$1"),0)))),
"Not found")</f>
        <v>77739-1^Mother’s Hepatitis B virus surface Ag status^LN</v>
      </c>
      <c r="V577" s="16" t="str">
        <f t="shared" ref="V577:V583" ca="1" si="31">IF(T577=U577,"Match","")</f>
        <v>Match</v>
      </c>
    </row>
    <row r="578" spans="1:22" ht="15" customHeight="1" x14ac:dyDescent="0.25">
      <c r="A578" s="10">
        <v>577</v>
      </c>
      <c r="B578" s="41"/>
      <c r="C578" s="10" t="s">
        <v>269</v>
      </c>
      <c r="D578" s="10" t="s">
        <v>268</v>
      </c>
      <c r="E578" s="20" t="s">
        <v>80</v>
      </c>
      <c r="F578" s="10" t="s">
        <v>125</v>
      </c>
      <c r="G578" s="10" t="s">
        <v>80</v>
      </c>
      <c r="H578" s="9">
        <v>5</v>
      </c>
      <c r="I578" s="10" t="s">
        <v>125</v>
      </c>
      <c r="J578" s="10" t="str">
        <f t="array" ref="J578">IFERROR(INDEX(Mappings!I:I,MATCH(#REF!&amp;L578,Mappings!J:J&amp;Mappings!D:D,0)),"")</f>
        <v/>
      </c>
      <c r="L578" s="10" t="s">
        <v>126</v>
      </c>
      <c r="M578" s="10" t="s">
        <v>580</v>
      </c>
      <c r="N578" s="10" t="s">
        <v>1483</v>
      </c>
      <c r="Q578" s="20"/>
      <c r="S578" s="18" t="s">
        <v>1594</v>
      </c>
      <c r="T578" s="17" t="str">
        <f t="array" ref="T578">IFERROR(INDEX(Mappings!$L:$L,MATCH(S578&amp;$L578,Mappings!$J:$J&amp;Mappings!$D:$D,0)),"")</f>
        <v>LA6577-6^Negative^LN</v>
      </c>
      <c r="U578" s="15" t="str">
        <f t="array" aca="1" ref="U578" ca="1">IFERROR(
IF(NOT(OR($G578="OBX",$G578="OBR")),INDEX(INDIRECT(U$2&amp;"!$A$1:$BJ$100"),MATCH("*"&amp;$G578&amp;"*",INDIRECT(U$2&amp;"!$B$1:$B$100"),0),MATCH($H578,INDIRECT(U$2&amp;"!$1:$1"),0)),
IF(OR($G578="OBX",$G578="OBR"),INDEX(INDIRECT(U$2&amp;"!$A$1:$BJ$100"),MATCH((("*"&amp;$G578&amp;"*")&amp;("*"&amp;$I578&amp;"*")&amp;("*"&amp;$J578&amp;"*")&amp;("*"&amp;$K578&amp;"*")),INDIRECT(U$2&amp;"!$B$1:$B$100")&amp;INDIRECT(U$2&amp;"!$E$1:$E$100")&amp;INDIRECT(U$2&amp;"!$G$1:$G$100")&amp;INDIRECT(U$2&amp;"!$F$1:$F$100"),0),MATCH($H578,INDIRECT(U$2&amp;"!$1:$1"),0)))),
"Not found")</f>
        <v>LA6577-6^Negative^LN</v>
      </c>
      <c r="V578" s="16" t="str">
        <f t="shared" ca="1" si="31"/>
        <v>Match</v>
      </c>
    </row>
    <row r="579" spans="1:22" ht="15" customHeight="1" x14ac:dyDescent="0.25">
      <c r="A579" s="10">
        <v>578</v>
      </c>
      <c r="B579" s="41"/>
      <c r="C579" s="10" t="s">
        <v>269</v>
      </c>
      <c r="D579" s="10" t="s">
        <v>268</v>
      </c>
      <c r="E579" s="20" t="s">
        <v>80</v>
      </c>
      <c r="F579" s="10" t="s">
        <v>125</v>
      </c>
      <c r="G579" s="10" t="s">
        <v>80</v>
      </c>
      <c r="H579" s="9">
        <v>2</v>
      </c>
      <c r="I579" s="10" t="s">
        <v>125</v>
      </c>
      <c r="L579" s="10" t="s">
        <v>126</v>
      </c>
      <c r="M579" s="22" t="s">
        <v>587</v>
      </c>
      <c r="N579" s="10" t="s">
        <v>1483</v>
      </c>
      <c r="Q579" s="20"/>
      <c r="T579" s="14" t="s">
        <v>82</v>
      </c>
      <c r="U579" s="15" t="str">
        <f t="array" aca="1" ref="U579" ca="1">IFERROR(
IF(NOT(OR($G579="OBX",$G579="OBR")),INDEX(INDIRECT(U$2&amp;"!$A$1:$BJ$100"),MATCH("*"&amp;$G579&amp;"*",INDIRECT(U$2&amp;"!$B$1:$B$100"),0),MATCH($H579,INDIRECT(U$2&amp;"!$1:$1"),0)),
IF(OR($G579="OBX",$G579="OBR"),INDEX(INDIRECT(U$2&amp;"!$A$1:$BJ$100"),MATCH((("*"&amp;$G579&amp;"*")&amp;("*"&amp;$I579&amp;"*")&amp;("*"&amp;$J579&amp;"*")&amp;("*"&amp;$K579&amp;"*")),INDIRECT(U$2&amp;"!$B$1:$B$100")&amp;INDIRECT(U$2&amp;"!$E$1:$E$100")&amp;INDIRECT(U$2&amp;"!$G$1:$G$100")&amp;INDIRECT(U$2&amp;"!$F$1:$F$100"),0),MATCH($H579,INDIRECT(U$2&amp;"!$1:$1"),0)))),
"Not found")</f>
        <v>CWE</v>
      </c>
      <c r="V579" s="16" t="str">
        <f t="shared" ca="1" si="31"/>
        <v>Match</v>
      </c>
    </row>
    <row r="580" spans="1:22" ht="15" customHeight="1" x14ac:dyDescent="0.25">
      <c r="A580" s="10">
        <v>579</v>
      </c>
      <c r="B580" s="41"/>
      <c r="C580" s="10" t="s">
        <v>269</v>
      </c>
      <c r="D580" s="10" t="s">
        <v>268</v>
      </c>
      <c r="E580" s="20" t="s">
        <v>80</v>
      </c>
      <c r="F580" s="10" t="s">
        <v>125</v>
      </c>
      <c r="G580" s="10" t="s">
        <v>80</v>
      </c>
      <c r="H580" s="9">
        <v>4</v>
      </c>
      <c r="I580" s="10" t="s">
        <v>125</v>
      </c>
      <c r="L580" s="10" t="s">
        <v>126</v>
      </c>
      <c r="M580" s="22" t="s">
        <v>1412</v>
      </c>
      <c r="N580" s="10" t="s">
        <v>1483</v>
      </c>
      <c r="Q580" s="20"/>
      <c r="T580" s="17">
        <f>S580</f>
        <v>0</v>
      </c>
      <c r="U580" s="15">
        <f t="array" aca="1" ref="U580" ca="1">IFERROR(
IF(NOT(OR($G580="OBX",$G580="OBR")),INDEX(INDIRECT(U$2&amp;"!$A$1:$BJ$100"),MATCH("*"&amp;$G580&amp;"*",INDIRECT(U$2&amp;"!$B$1:$B$100"),0),MATCH($H580,INDIRECT(U$2&amp;"!$1:$1"),0)),
IF(OR($G580="OBX",$G580="OBR"),INDEX(INDIRECT(U$2&amp;"!$A$1:$BJ$100"),MATCH((("*"&amp;$G580&amp;"*")&amp;("*"&amp;$I580&amp;"*")&amp;("*"&amp;$J580&amp;"*")&amp;("*"&amp;$K580&amp;"*")),INDIRECT(U$2&amp;"!$B$1:$B$100")&amp;INDIRECT(U$2&amp;"!$E$1:$E$100")&amp;INDIRECT(U$2&amp;"!$G$1:$G$100")&amp;INDIRECT(U$2&amp;"!$F$1:$F$100"),0),MATCH($H580,INDIRECT(U$2&amp;"!$1:$1"),0)))),
"Not found")</f>
        <v>0</v>
      </c>
      <c r="V580" s="16" t="str">
        <f t="shared" ca="1" si="31"/>
        <v>Match</v>
      </c>
    </row>
    <row r="581" spans="1:22" ht="15" customHeight="1" x14ac:dyDescent="0.25">
      <c r="A581" s="10">
        <v>580</v>
      </c>
      <c r="B581" s="41"/>
      <c r="C581" s="10" t="s">
        <v>269</v>
      </c>
      <c r="D581" s="10" t="s">
        <v>268</v>
      </c>
      <c r="E581" s="20" t="s">
        <v>80</v>
      </c>
      <c r="F581" s="10" t="s">
        <v>125</v>
      </c>
      <c r="G581" s="10" t="s">
        <v>80</v>
      </c>
      <c r="H581" s="9">
        <v>11</v>
      </c>
      <c r="I581" s="10" t="s">
        <v>125</v>
      </c>
      <c r="L581" s="10" t="s">
        <v>126</v>
      </c>
      <c r="M581" s="22" t="s">
        <v>502</v>
      </c>
      <c r="N581" s="10" t="s">
        <v>1483</v>
      </c>
      <c r="Q581" s="20"/>
      <c r="T581" s="15" t="s">
        <v>331</v>
      </c>
      <c r="U581" s="15" t="str">
        <f t="array" aca="1" ref="U581" ca="1">IFERROR(
IF(NOT(OR($G581="OBX",$G581="OBR")),INDEX(INDIRECT(U$2&amp;"!$A$1:$BJ$100"),MATCH("*"&amp;$G581&amp;"*",INDIRECT(U$2&amp;"!$B$1:$B$100"),0),MATCH($H581,INDIRECT(U$2&amp;"!$1:$1"),0)),
IF(OR($G581="OBX",$G581="OBR"),INDEX(INDIRECT(U$2&amp;"!$A$1:$BJ$100"),MATCH((("*"&amp;$G581&amp;"*")&amp;("*"&amp;$I581&amp;"*")&amp;("*"&amp;$J581&amp;"*")&amp;("*"&amp;$K581&amp;"*")),INDIRECT(U$2&amp;"!$B$1:$B$100")&amp;INDIRECT(U$2&amp;"!$E$1:$E$100")&amp;INDIRECT(U$2&amp;"!$G$1:$G$100")&amp;INDIRECT(U$2&amp;"!$F$1:$F$100"),0),MATCH($H581,INDIRECT(U$2&amp;"!$1:$1"),0)))),
"Not found")</f>
        <v>O</v>
      </c>
      <c r="V581" s="16" t="str">
        <f t="shared" ca="1" si="31"/>
        <v>Match</v>
      </c>
    </row>
    <row r="582" spans="1:22" ht="15" customHeight="1" x14ac:dyDescent="0.25">
      <c r="A582" s="10">
        <v>581</v>
      </c>
      <c r="B582" s="41"/>
      <c r="C582" s="10" t="s">
        <v>269</v>
      </c>
      <c r="D582" s="10" t="s">
        <v>268</v>
      </c>
      <c r="E582" s="20" t="s">
        <v>80</v>
      </c>
      <c r="F582" s="10" t="s">
        <v>125</v>
      </c>
      <c r="G582" s="10" t="s">
        <v>80</v>
      </c>
      <c r="H582" s="9">
        <v>14</v>
      </c>
      <c r="I582" s="10" t="s">
        <v>125</v>
      </c>
      <c r="L582" s="10" t="s">
        <v>126</v>
      </c>
      <c r="M582" s="22" t="s">
        <v>1424</v>
      </c>
      <c r="N582" s="10" t="s">
        <v>1483</v>
      </c>
      <c r="Q582" s="20"/>
      <c r="S582" s="46">
        <v>42788.787499999999</v>
      </c>
      <c r="T582" s="17" t="str">
        <f>IF(S582=0,"",(CONCATENATE(TEXT(S582,"yyyymmddhhmm"),"-0",'Summary Info'!$C$10)))</f>
        <v>201702221854-0500</v>
      </c>
      <c r="U582" s="15" t="str">
        <f t="array" aca="1" ref="U582" ca="1">IFERROR(
IF(NOT(OR($G582="OBX",$G582="OBR")),INDEX(INDIRECT(U$2&amp;"!$A$1:$BJ$100"),MATCH("*"&amp;$G582&amp;"*",INDIRECT(U$2&amp;"!$B$1:$B$100"),0),MATCH($H582,INDIRECT(U$2&amp;"!$1:$1"),0)),
IF(OR($G582="OBX",$G582="OBR"),INDEX(INDIRECT(U$2&amp;"!$A$1:$BJ$100"),MATCH((("*"&amp;$G582&amp;"*")&amp;("*"&amp;$I582&amp;"*")&amp;("*"&amp;$J582&amp;"*")&amp;("*"&amp;$K582&amp;"*")),INDIRECT(U$2&amp;"!$B$1:$B$100")&amp;INDIRECT(U$2&amp;"!$E$1:$E$100")&amp;INDIRECT(U$2&amp;"!$G$1:$G$100")&amp;INDIRECT(U$2&amp;"!$F$1:$F$100"),0),MATCH($H582,INDIRECT(U$2&amp;"!$1:$1"),0)))),
"Not found")</f>
        <v>201702221854-0500</v>
      </c>
      <c r="V582" s="16" t="str">
        <f t="shared" ca="1" si="31"/>
        <v>Match</v>
      </c>
    </row>
    <row r="583" spans="1:22" ht="15" customHeight="1" x14ac:dyDescent="0.25">
      <c r="A583" s="10">
        <v>582</v>
      </c>
      <c r="B583" s="41"/>
      <c r="C583" s="10" t="s">
        <v>269</v>
      </c>
      <c r="D583" s="10" t="s">
        <v>268</v>
      </c>
      <c r="E583" s="20" t="s">
        <v>80</v>
      </c>
      <c r="F583" s="10" t="s">
        <v>125</v>
      </c>
      <c r="G583" s="10" t="s">
        <v>80</v>
      </c>
      <c r="H583" s="9">
        <v>29</v>
      </c>
      <c r="I583" s="10" t="s">
        <v>125</v>
      </c>
      <c r="L583" s="10" t="s">
        <v>126</v>
      </c>
      <c r="M583" s="10" t="s">
        <v>853</v>
      </c>
      <c r="N583" s="10" t="s">
        <v>1483</v>
      </c>
      <c r="S583" s="17"/>
      <c r="T583" s="14" t="s">
        <v>860</v>
      </c>
      <c r="U583" s="15" t="str">
        <f t="array" aca="1" ref="U583" ca="1">IFERROR(
IF(NOT(OR($G583="OBX",$G583="OBR")),INDEX(INDIRECT(U$2&amp;"!$A$1:$BJ$100"),MATCH("*"&amp;$G583&amp;"*",INDIRECT(U$2&amp;"!$B$1:$B$100"),0),MATCH($H583,INDIRECT(U$2&amp;"!$1:$1"),0)),
IF(OR($G583="OBX",$G583="OBR"),INDEX(INDIRECT(U$2&amp;"!$A$1:$BJ$100"),MATCH((("*"&amp;$G583&amp;"*")&amp;("*"&amp;$I583&amp;"*")&amp;("*"&amp;$J583&amp;"*")&amp;("*"&amp;$K583&amp;"*")),INDIRECT(U$2&amp;"!$B$1:$B$100")&amp;INDIRECT(U$2&amp;"!$E$1:$E$100")&amp;INDIRECT(U$2&amp;"!$G$1:$G$100")&amp;INDIRECT(U$2&amp;"!$F$1:$F$100"),0),MATCH($H583,INDIRECT(U$2&amp;"!$1:$1"),0)))),
"Not found")</f>
        <v>QST</v>
      </c>
      <c r="V583" s="16" t="str">
        <f t="shared" ca="1" si="31"/>
        <v>Match</v>
      </c>
    </row>
    <row r="584" spans="1:22" ht="15" customHeight="1" x14ac:dyDescent="0.25">
      <c r="A584" s="10">
        <v>583</v>
      </c>
      <c r="B584" s="41"/>
      <c r="C584" s="21" t="s">
        <v>269</v>
      </c>
      <c r="D584" s="21"/>
      <c r="E584" s="21"/>
      <c r="F584" s="21"/>
      <c r="G584" s="21"/>
      <c r="H584" s="21"/>
      <c r="I584" s="21"/>
      <c r="J584" s="21"/>
      <c r="K584" s="21"/>
      <c r="L584" s="21"/>
      <c r="M584" s="21" t="s">
        <v>133</v>
      </c>
      <c r="N584" s="21"/>
      <c r="O584" s="21"/>
      <c r="P584" s="21"/>
      <c r="Q584" s="21"/>
      <c r="R584" s="21"/>
      <c r="S584" s="21"/>
      <c r="T584" s="21"/>
      <c r="U584" s="21"/>
      <c r="V584" s="21"/>
    </row>
    <row r="585" spans="1:22" s="19" customFormat="1" ht="15" customHeight="1" x14ac:dyDescent="0.25">
      <c r="A585" s="10">
        <v>584</v>
      </c>
      <c r="B585" s="41"/>
      <c r="C585" s="10" t="s">
        <v>269</v>
      </c>
      <c r="D585" s="10" t="s">
        <v>268</v>
      </c>
      <c r="E585" s="20" t="s">
        <v>80</v>
      </c>
      <c r="F585" s="10" t="s">
        <v>132</v>
      </c>
      <c r="G585" s="10" t="s">
        <v>80</v>
      </c>
      <c r="H585" s="10">
        <v>3</v>
      </c>
      <c r="I585" s="10" t="s">
        <v>132</v>
      </c>
      <c r="J585" s="10"/>
      <c r="K585" s="10"/>
      <c r="L585" s="10" t="s">
        <v>133</v>
      </c>
      <c r="M585" s="22" t="s">
        <v>872</v>
      </c>
      <c r="N585" s="10" t="s">
        <v>1483</v>
      </c>
      <c r="O585" s="10" t="s">
        <v>987</v>
      </c>
      <c r="P585" s="10" t="s">
        <v>331</v>
      </c>
      <c r="Q585" s="20" t="s">
        <v>134</v>
      </c>
      <c r="R585" s="10" t="s">
        <v>1497</v>
      </c>
      <c r="S585" s="10"/>
      <c r="T585" s="14" t="s">
        <v>1681</v>
      </c>
      <c r="U585" s="15" t="str">
        <f t="array" aca="1" ref="U585" ca="1">IFERROR(
IF(NOT(OR($G585="OBX",$G585="OBR")),INDEX(INDIRECT(U$2&amp;"!$A$1:$BJ$100"),MATCH("*"&amp;$G585&amp;"*",INDIRECT(U$2&amp;"!$B$1:$B$100"),0),MATCH($H585,INDIRECT(U$2&amp;"!$1:$1"),0)),
IF(OR($G585="OBX",$G585="OBR"),INDEX(INDIRECT(U$2&amp;"!$A$1:$BJ$100"),MATCH((("*"&amp;$G585&amp;"*")&amp;("*"&amp;$I585&amp;"*")&amp;("*"&amp;$J585&amp;"*")&amp;("*"&amp;$K585&amp;"*")),INDIRECT(U$2&amp;"!$B$1:$B$100")&amp;INDIRECT(U$2&amp;"!$E$1:$E$100")&amp;INDIRECT(U$2&amp;"!$G$1:$G$100")&amp;INDIRECT(U$2&amp;"!$F$1:$F$100"),0),MATCH($H585,INDIRECT(U$2&amp;"!$1:$1"),0)))),
"Not found")</f>
        <v>57712-2^Mother's education^LN</v>
      </c>
      <c r="V585" s="16" t="str">
        <f t="shared" ref="V585:V591" ca="1" si="32">IF(T585=U585,"Match","")</f>
        <v>Match</v>
      </c>
    </row>
    <row r="586" spans="1:22" ht="15" customHeight="1" x14ac:dyDescent="0.25">
      <c r="A586" s="10">
        <v>585</v>
      </c>
      <c r="B586" s="41"/>
      <c r="C586" s="10" t="s">
        <v>269</v>
      </c>
      <c r="D586" s="10" t="s">
        <v>268</v>
      </c>
      <c r="E586" s="20" t="s">
        <v>80</v>
      </c>
      <c r="F586" s="10" t="s">
        <v>132</v>
      </c>
      <c r="G586" s="10" t="s">
        <v>80</v>
      </c>
      <c r="H586" s="9">
        <v>5</v>
      </c>
      <c r="I586" s="10" t="s">
        <v>132</v>
      </c>
      <c r="J586" s="10" t="str">
        <f t="array" ref="J586">IFERROR(INDEX(Mappings!I:I,MATCH(#REF!&amp;L586,Mappings!J:J&amp;Mappings!D:D,0)),"")</f>
        <v/>
      </c>
      <c r="L586" s="10" t="s">
        <v>133</v>
      </c>
      <c r="M586" s="10" t="s">
        <v>580</v>
      </c>
      <c r="N586" s="10" t="s">
        <v>1483</v>
      </c>
      <c r="Q586" s="20"/>
      <c r="S586" s="18" t="s">
        <v>1598</v>
      </c>
      <c r="T586" s="17" t="str">
        <f t="array" ref="T586">IFERROR(INDEX(Mappings!$L:$L,MATCH(S586&amp;$L586,Mappings!$J:$J&amp;Mappings!$D:$D,0)),"")</f>
        <v>LA12457-0^High school graduate or GED completed^LN</v>
      </c>
      <c r="U586" s="15" t="str">
        <f t="array" aca="1" ref="U586" ca="1">IFERROR(
IF(NOT(OR($G586="OBX",$G586="OBR")),INDEX(INDIRECT(U$2&amp;"!$A$1:$BJ$100"),MATCH("*"&amp;$G586&amp;"*",INDIRECT(U$2&amp;"!$B$1:$B$100"),0),MATCH($H586,INDIRECT(U$2&amp;"!$1:$1"),0)),
IF(OR($G586="OBX",$G586="OBR"),INDEX(INDIRECT(U$2&amp;"!$A$1:$BJ$100"),MATCH((("*"&amp;$G586&amp;"*")&amp;("*"&amp;$I586&amp;"*")&amp;("*"&amp;$J586&amp;"*")&amp;("*"&amp;$K586&amp;"*")),INDIRECT(U$2&amp;"!$B$1:$B$100")&amp;INDIRECT(U$2&amp;"!$E$1:$E$100")&amp;INDIRECT(U$2&amp;"!$G$1:$G$100")&amp;INDIRECT(U$2&amp;"!$F$1:$F$100"),0),MATCH($H586,INDIRECT(U$2&amp;"!$1:$1"),0)))),
"Not found")</f>
        <v>LA12457-0^High school graduate or GED completed^LN</v>
      </c>
      <c r="V586" s="16" t="str">
        <f t="shared" ca="1" si="32"/>
        <v>Match</v>
      </c>
    </row>
    <row r="587" spans="1:22" ht="15" customHeight="1" x14ac:dyDescent="0.25">
      <c r="A587" s="10">
        <v>586</v>
      </c>
      <c r="B587" s="41"/>
      <c r="C587" s="10" t="s">
        <v>269</v>
      </c>
      <c r="D587" s="10" t="s">
        <v>268</v>
      </c>
      <c r="E587" s="20" t="s">
        <v>80</v>
      </c>
      <c r="F587" s="10" t="s">
        <v>132</v>
      </c>
      <c r="G587" s="10" t="s">
        <v>80</v>
      </c>
      <c r="H587" s="9">
        <v>2</v>
      </c>
      <c r="I587" s="10" t="s">
        <v>132</v>
      </c>
      <c r="L587" s="10" t="s">
        <v>133</v>
      </c>
      <c r="M587" s="22" t="s">
        <v>587</v>
      </c>
      <c r="N587" s="10" t="s">
        <v>1483</v>
      </c>
      <c r="Q587" s="20"/>
      <c r="T587" s="14" t="s">
        <v>82</v>
      </c>
      <c r="U587" s="15" t="str">
        <f t="array" aca="1" ref="U587" ca="1">IFERROR(
IF(NOT(OR($G587="OBX",$G587="OBR")),INDEX(INDIRECT(U$2&amp;"!$A$1:$BJ$100"),MATCH("*"&amp;$G587&amp;"*",INDIRECT(U$2&amp;"!$B$1:$B$100"),0),MATCH($H587,INDIRECT(U$2&amp;"!$1:$1"),0)),
IF(OR($G587="OBX",$G587="OBR"),INDEX(INDIRECT(U$2&amp;"!$A$1:$BJ$100"),MATCH((("*"&amp;$G587&amp;"*")&amp;("*"&amp;$I587&amp;"*")&amp;("*"&amp;$J587&amp;"*")&amp;("*"&amp;$K587&amp;"*")),INDIRECT(U$2&amp;"!$B$1:$B$100")&amp;INDIRECT(U$2&amp;"!$E$1:$E$100")&amp;INDIRECT(U$2&amp;"!$G$1:$G$100")&amp;INDIRECT(U$2&amp;"!$F$1:$F$100"),0),MATCH($H587,INDIRECT(U$2&amp;"!$1:$1"),0)))),
"Not found")</f>
        <v>CWE</v>
      </c>
      <c r="V587" s="16" t="str">
        <f t="shared" ca="1" si="32"/>
        <v>Match</v>
      </c>
    </row>
    <row r="588" spans="1:22" ht="15" customHeight="1" x14ac:dyDescent="0.25">
      <c r="A588" s="10">
        <v>587</v>
      </c>
      <c r="B588" s="41"/>
      <c r="C588" s="10" t="s">
        <v>269</v>
      </c>
      <c r="D588" s="10" t="s">
        <v>268</v>
      </c>
      <c r="E588" s="20" t="s">
        <v>80</v>
      </c>
      <c r="F588" s="10" t="s">
        <v>132</v>
      </c>
      <c r="G588" s="10" t="s">
        <v>80</v>
      </c>
      <c r="H588" s="9">
        <v>4</v>
      </c>
      <c r="I588" s="10" t="s">
        <v>132</v>
      </c>
      <c r="L588" s="10" t="s">
        <v>133</v>
      </c>
      <c r="M588" s="22" t="s">
        <v>1412</v>
      </c>
      <c r="N588" s="10" t="s">
        <v>1483</v>
      </c>
      <c r="Q588" s="20"/>
      <c r="T588" s="17">
        <f>S588</f>
        <v>0</v>
      </c>
      <c r="U588" s="15">
        <f t="array" aca="1" ref="U588" ca="1">IFERROR(
IF(NOT(OR($G588="OBX",$G588="OBR")),INDEX(INDIRECT(U$2&amp;"!$A$1:$BJ$100"),MATCH("*"&amp;$G588&amp;"*",INDIRECT(U$2&amp;"!$B$1:$B$100"),0),MATCH($H588,INDIRECT(U$2&amp;"!$1:$1"),0)),
IF(OR($G588="OBX",$G588="OBR"),INDEX(INDIRECT(U$2&amp;"!$A$1:$BJ$100"),MATCH((("*"&amp;$G588&amp;"*")&amp;("*"&amp;$I588&amp;"*")&amp;("*"&amp;$J588&amp;"*")&amp;("*"&amp;$K588&amp;"*")),INDIRECT(U$2&amp;"!$B$1:$B$100")&amp;INDIRECT(U$2&amp;"!$E$1:$E$100")&amp;INDIRECT(U$2&amp;"!$G$1:$G$100")&amp;INDIRECT(U$2&amp;"!$F$1:$F$100"),0),MATCH($H588,INDIRECT(U$2&amp;"!$1:$1"),0)))),
"Not found")</f>
        <v>0</v>
      </c>
      <c r="V588" s="16" t="str">
        <f t="shared" ca="1" si="32"/>
        <v>Match</v>
      </c>
    </row>
    <row r="589" spans="1:22" ht="15" customHeight="1" x14ac:dyDescent="0.25">
      <c r="A589" s="10">
        <v>588</v>
      </c>
      <c r="B589" s="41"/>
      <c r="C589" s="10" t="s">
        <v>269</v>
      </c>
      <c r="D589" s="10" t="s">
        <v>268</v>
      </c>
      <c r="E589" s="20" t="s">
        <v>80</v>
      </c>
      <c r="F589" s="10" t="s">
        <v>132</v>
      </c>
      <c r="G589" s="10" t="s">
        <v>80</v>
      </c>
      <c r="H589" s="9">
        <v>11</v>
      </c>
      <c r="I589" s="10" t="s">
        <v>132</v>
      </c>
      <c r="L589" s="10" t="s">
        <v>133</v>
      </c>
      <c r="M589" s="22" t="s">
        <v>502</v>
      </c>
      <c r="N589" s="10" t="s">
        <v>1483</v>
      </c>
      <c r="Q589" s="20"/>
      <c r="T589" s="15" t="s">
        <v>331</v>
      </c>
      <c r="U589" s="15" t="str">
        <f t="array" aca="1" ref="U589" ca="1">IFERROR(
IF(NOT(OR($G589="OBX",$G589="OBR")),INDEX(INDIRECT(U$2&amp;"!$A$1:$BJ$100"),MATCH("*"&amp;$G589&amp;"*",INDIRECT(U$2&amp;"!$B$1:$B$100"),0),MATCH($H589,INDIRECT(U$2&amp;"!$1:$1"),0)),
IF(OR($G589="OBX",$G589="OBR"),INDEX(INDIRECT(U$2&amp;"!$A$1:$BJ$100"),MATCH((("*"&amp;$G589&amp;"*")&amp;("*"&amp;$I589&amp;"*")&amp;("*"&amp;$J589&amp;"*")&amp;("*"&amp;$K589&amp;"*")),INDIRECT(U$2&amp;"!$B$1:$B$100")&amp;INDIRECT(U$2&amp;"!$E$1:$E$100")&amp;INDIRECT(U$2&amp;"!$G$1:$G$100")&amp;INDIRECT(U$2&amp;"!$F$1:$F$100"),0),MATCH($H589,INDIRECT(U$2&amp;"!$1:$1"),0)))),
"Not found")</f>
        <v>O</v>
      </c>
      <c r="V589" s="16" t="str">
        <f t="shared" ca="1" si="32"/>
        <v>Match</v>
      </c>
    </row>
    <row r="590" spans="1:22" ht="15" customHeight="1" x14ac:dyDescent="0.25">
      <c r="A590" s="10">
        <v>589</v>
      </c>
      <c r="B590" s="41"/>
      <c r="C590" s="10" t="s">
        <v>269</v>
      </c>
      <c r="D590" s="10" t="s">
        <v>268</v>
      </c>
      <c r="E590" s="20" t="s">
        <v>80</v>
      </c>
      <c r="F590" s="10" t="s">
        <v>132</v>
      </c>
      <c r="G590" s="10" t="s">
        <v>80</v>
      </c>
      <c r="H590" s="9">
        <v>14</v>
      </c>
      <c r="I590" s="10" t="s">
        <v>132</v>
      </c>
      <c r="L590" s="10" t="s">
        <v>133</v>
      </c>
      <c r="M590" s="22" t="s">
        <v>1424</v>
      </c>
      <c r="N590" s="10" t="s">
        <v>1483</v>
      </c>
      <c r="Q590" s="20"/>
      <c r="S590" s="46">
        <v>42788.787499999999</v>
      </c>
      <c r="T590" s="17" t="str">
        <f>IF(S590=0,"",(CONCATENATE(TEXT(S590,"yyyymmddhhmm"),"-0",'Summary Info'!$C$10)))</f>
        <v>201702221854-0500</v>
      </c>
      <c r="U590" s="15" t="str">
        <f t="array" aca="1" ref="U590" ca="1">IFERROR(
IF(NOT(OR($G590="OBX",$G590="OBR")),INDEX(INDIRECT(U$2&amp;"!$A$1:$BJ$100"),MATCH("*"&amp;$G590&amp;"*",INDIRECT(U$2&amp;"!$B$1:$B$100"),0),MATCH($H590,INDIRECT(U$2&amp;"!$1:$1"),0)),
IF(OR($G590="OBX",$G590="OBR"),INDEX(INDIRECT(U$2&amp;"!$A$1:$BJ$100"),MATCH((("*"&amp;$G590&amp;"*")&amp;("*"&amp;$I590&amp;"*")&amp;("*"&amp;$J590&amp;"*")&amp;("*"&amp;$K590&amp;"*")),INDIRECT(U$2&amp;"!$B$1:$B$100")&amp;INDIRECT(U$2&amp;"!$E$1:$E$100")&amp;INDIRECT(U$2&amp;"!$G$1:$G$100")&amp;INDIRECT(U$2&amp;"!$F$1:$F$100"),0),MATCH($H590,INDIRECT(U$2&amp;"!$1:$1"),0)))),
"Not found")</f>
        <v>201702221854-0500</v>
      </c>
      <c r="V590" s="16" t="str">
        <f t="shared" ca="1" si="32"/>
        <v>Match</v>
      </c>
    </row>
    <row r="591" spans="1:22" ht="15" customHeight="1" x14ac:dyDescent="0.25">
      <c r="A591" s="10">
        <v>590</v>
      </c>
      <c r="B591" s="41"/>
      <c r="C591" s="10" t="s">
        <v>269</v>
      </c>
      <c r="D591" s="10" t="s">
        <v>268</v>
      </c>
      <c r="E591" s="20" t="s">
        <v>80</v>
      </c>
      <c r="F591" s="10" t="s">
        <v>132</v>
      </c>
      <c r="G591" s="10" t="s">
        <v>80</v>
      </c>
      <c r="H591" s="9">
        <v>29</v>
      </c>
      <c r="I591" s="10" t="s">
        <v>132</v>
      </c>
      <c r="L591" s="10" t="s">
        <v>133</v>
      </c>
      <c r="M591" s="10" t="s">
        <v>853</v>
      </c>
      <c r="N591" s="10" t="s">
        <v>1483</v>
      </c>
      <c r="S591" s="17"/>
      <c r="T591" s="14" t="s">
        <v>860</v>
      </c>
      <c r="U591" s="15" t="str">
        <f t="array" aca="1" ref="U591" ca="1">IFERROR(
IF(NOT(OR($G591="OBX",$G591="OBR")),INDEX(INDIRECT(U$2&amp;"!$A$1:$BJ$100"),MATCH("*"&amp;$G591&amp;"*",INDIRECT(U$2&amp;"!$B$1:$B$100"),0),MATCH($H591,INDIRECT(U$2&amp;"!$1:$1"),0)),
IF(OR($G591="OBX",$G591="OBR"),INDEX(INDIRECT(U$2&amp;"!$A$1:$BJ$100"),MATCH((("*"&amp;$G591&amp;"*")&amp;("*"&amp;$I591&amp;"*")&amp;("*"&amp;$J591&amp;"*")&amp;("*"&amp;$K591&amp;"*")),INDIRECT(U$2&amp;"!$B$1:$B$100")&amp;INDIRECT(U$2&amp;"!$E$1:$E$100")&amp;INDIRECT(U$2&amp;"!$G$1:$G$100")&amp;INDIRECT(U$2&amp;"!$F$1:$F$100"),0),MATCH($H591,INDIRECT(U$2&amp;"!$1:$1"),0)))),
"Not found")</f>
        <v>QST</v>
      </c>
      <c r="V591" s="16" t="str">
        <f t="shared" ca="1" si="32"/>
        <v>Match</v>
      </c>
    </row>
    <row r="592" spans="1:22" ht="15" customHeight="1" x14ac:dyDescent="0.25">
      <c r="A592" s="10">
        <v>591</v>
      </c>
      <c r="B592" s="41"/>
      <c r="C592" s="21" t="s">
        <v>269</v>
      </c>
      <c r="D592" s="21"/>
      <c r="E592" s="21"/>
      <c r="F592" s="21"/>
      <c r="G592" s="21"/>
      <c r="H592" s="21"/>
      <c r="I592" s="21"/>
      <c r="J592" s="21"/>
      <c r="K592" s="21"/>
      <c r="L592" s="21"/>
      <c r="M592" s="21" t="s">
        <v>145</v>
      </c>
      <c r="N592" s="21"/>
      <c r="O592" s="21"/>
      <c r="P592" s="21"/>
      <c r="Q592" s="21"/>
      <c r="R592" s="21"/>
      <c r="S592" s="21"/>
      <c r="T592" s="21"/>
      <c r="U592" s="21"/>
      <c r="V592" s="21"/>
    </row>
    <row r="593" spans="1:22" ht="15" customHeight="1" x14ac:dyDescent="0.25">
      <c r="A593" s="10">
        <v>592</v>
      </c>
      <c r="B593" s="41"/>
      <c r="C593" s="10" t="s">
        <v>269</v>
      </c>
      <c r="D593" s="10" t="s">
        <v>268</v>
      </c>
      <c r="E593" s="20" t="s">
        <v>80</v>
      </c>
      <c r="F593" s="10" t="s">
        <v>144</v>
      </c>
      <c r="G593" s="10" t="s">
        <v>80</v>
      </c>
      <c r="H593" s="10">
        <v>3</v>
      </c>
      <c r="I593" s="10" t="s">
        <v>144</v>
      </c>
      <c r="L593" s="10" t="s">
        <v>145</v>
      </c>
      <c r="M593" s="22" t="s">
        <v>872</v>
      </c>
      <c r="N593" s="10" t="s">
        <v>1483</v>
      </c>
      <c r="O593" s="10" t="s">
        <v>1036</v>
      </c>
      <c r="P593" s="10" t="s">
        <v>331</v>
      </c>
      <c r="Q593" s="20" t="s">
        <v>146</v>
      </c>
      <c r="R593" s="10" t="s">
        <v>1498</v>
      </c>
      <c r="T593" s="14" t="s">
        <v>1542</v>
      </c>
      <c r="U593" s="15" t="str">
        <f t="array" aca="1" ref="U593" ca="1">IFERROR(
IF(NOT(OR($G593="OBX",$G593="OBR")),INDEX(INDIRECT(U$2&amp;"!$A$1:$BJ$100"),MATCH("*"&amp;$G593&amp;"*",INDIRECT(U$2&amp;"!$B$1:$B$100"),0),MATCH($H593,INDIRECT(U$2&amp;"!$1:$1"),0)),
IF(OR($G593="OBX",$G593="OBR"),INDEX(INDIRECT(U$2&amp;"!$A$1:$BJ$100"),MATCH((("*"&amp;$G593&amp;"*")&amp;("*"&amp;$I593&amp;"*")&amp;("*"&amp;$J593&amp;"*")&amp;("*"&amp;$K593&amp;"*")),INDIRECT(U$2&amp;"!$B$1:$B$100")&amp;INDIRECT(U$2&amp;"!$E$1:$E$100")&amp;INDIRECT(U$2&amp;"!$G$1:$G$100")&amp;INDIRECT(U$2&amp;"!$F$1:$F$100"),0),MATCH($H593,INDIRECT(U$2&amp;"!$1:$1"),0)))),
"Not found")</f>
        <v>67704-7^Feeding types^LN</v>
      </c>
      <c r="V593" s="16" t="str">
        <f t="shared" ref="V593:V599" ca="1" si="33">IF(T593=U593,"Match","")</f>
        <v>Match</v>
      </c>
    </row>
    <row r="594" spans="1:22" ht="15" customHeight="1" x14ac:dyDescent="0.25">
      <c r="A594" s="10">
        <v>593</v>
      </c>
      <c r="B594" s="41"/>
      <c r="C594" s="10" t="s">
        <v>269</v>
      </c>
      <c r="D594" s="10" t="s">
        <v>268</v>
      </c>
      <c r="E594" s="20" t="s">
        <v>80</v>
      </c>
      <c r="F594" s="10" t="s">
        <v>144</v>
      </c>
      <c r="G594" s="10" t="s">
        <v>80</v>
      </c>
      <c r="H594" s="9">
        <v>5</v>
      </c>
      <c r="I594" s="10" t="s">
        <v>144</v>
      </c>
      <c r="J594" s="10" t="str">
        <f t="array" ref="J594">IFERROR(INDEX(Mappings!I:I,MATCH(#REF!&amp;L594,Mappings!J:J&amp;Mappings!D:D,0)),"")</f>
        <v/>
      </c>
      <c r="L594" s="10" t="s">
        <v>145</v>
      </c>
      <c r="M594" s="10" t="s">
        <v>580</v>
      </c>
      <c r="N594" s="10" t="s">
        <v>1483</v>
      </c>
      <c r="S594" s="18" t="s">
        <v>1604</v>
      </c>
      <c r="T594" s="17" t="str">
        <f t="array" ref="T594">IFERROR(INDEX(Mappings!$L:$L,MATCH(S594&amp;$L594,Mappings!$J:$J&amp;Mappings!$D:$D,0)),"")</f>
        <v>LA16914-6^Breast milk^LN</v>
      </c>
      <c r="U594" s="15" t="str">
        <f t="array" aca="1" ref="U594" ca="1">IFERROR(
IF(NOT(OR($G594="OBX",$G594="OBR")),INDEX(INDIRECT(U$2&amp;"!$A$1:$BJ$100"),MATCH("*"&amp;$G594&amp;"*",INDIRECT(U$2&amp;"!$B$1:$B$100"),0),MATCH($H594,INDIRECT(U$2&amp;"!$1:$1"),0)),
IF(OR($G594="OBX",$G594="OBR"),INDEX(INDIRECT(U$2&amp;"!$A$1:$BJ$100"),MATCH((("*"&amp;$G594&amp;"*")&amp;("*"&amp;$I594&amp;"*")&amp;("*"&amp;$J594&amp;"*")&amp;("*"&amp;$K594&amp;"*")),INDIRECT(U$2&amp;"!$B$1:$B$100")&amp;INDIRECT(U$2&amp;"!$E$1:$E$100")&amp;INDIRECT(U$2&amp;"!$G$1:$G$100")&amp;INDIRECT(U$2&amp;"!$F$1:$F$100"),0),MATCH($H594,INDIRECT(U$2&amp;"!$1:$1"),0)))),
"Not found")</f>
        <v>LA16914-6^Breast milk^LN</v>
      </c>
      <c r="V594" s="16" t="str">
        <f t="shared" ca="1" si="33"/>
        <v>Match</v>
      </c>
    </row>
    <row r="595" spans="1:22" ht="15" customHeight="1" x14ac:dyDescent="0.25">
      <c r="A595" s="10">
        <v>594</v>
      </c>
      <c r="B595" s="41"/>
      <c r="C595" s="10" t="s">
        <v>269</v>
      </c>
      <c r="D595" s="10" t="s">
        <v>268</v>
      </c>
      <c r="E595" s="20" t="s">
        <v>80</v>
      </c>
      <c r="F595" s="10" t="s">
        <v>144</v>
      </c>
      <c r="G595" s="10" t="s">
        <v>80</v>
      </c>
      <c r="H595" s="10">
        <v>2</v>
      </c>
      <c r="I595" s="10" t="s">
        <v>144</v>
      </c>
      <c r="L595" s="10" t="s">
        <v>145</v>
      </c>
      <c r="M595" s="22" t="s">
        <v>587</v>
      </c>
      <c r="N595" s="10" t="s">
        <v>1483</v>
      </c>
      <c r="T595" s="14" t="s">
        <v>82</v>
      </c>
      <c r="U595" s="15" t="str">
        <f t="array" aca="1" ref="U595" ca="1">IFERROR(
IF(NOT(OR($G595="OBX",$G595="OBR")),INDEX(INDIRECT(U$2&amp;"!$A$1:$BJ$100"),MATCH("*"&amp;$G595&amp;"*",INDIRECT(U$2&amp;"!$B$1:$B$100"),0),MATCH($H595,INDIRECT(U$2&amp;"!$1:$1"),0)),
IF(OR($G595="OBX",$G595="OBR"),INDEX(INDIRECT(U$2&amp;"!$A$1:$BJ$100"),MATCH((("*"&amp;$G595&amp;"*")&amp;("*"&amp;$I595&amp;"*")&amp;("*"&amp;$J595&amp;"*")&amp;("*"&amp;$K595&amp;"*")),INDIRECT(U$2&amp;"!$B$1:$B$100")&amp;INDIRECT(U$2&amp;"!$E$1:$E$100")&amp;INDIRECT(U$2&amp;"!$G$1:$G$100")&amp;INDIRECT(U$2&amp;"!$F$1:$F$100"),0),MATCH($H595,INDIRECT(U$2&amp;"!$1:$1"),0)))),
"Not found")</f>
        <v>CWE</v>
      </c>
      <c r="V595" s="16" t="str">
        <f t="shared" ca="1" si="33"/>
        <v>Match</v>
      </c>
    </row>
    <row r="596" spans="1:22" ht="15" customHeight="1" x14ac:dyDescent="0.25">
      <c r="A596" s="10">
        <v>595</v>
      </c>
      <c r="B596" s="41"/>
      <c r="C596" s="10" t="s">
        <v>269</v>
      </c>
      <c r="D596" s="10" t="s">
        <v>268</v>
      </c>
      <c r="E596" s="20" t="s">
        <v>80</v>
      </c>
      <c r="F596" s="10" t="s">
        <v>144</v>
      </c>
      <c r="G596" s="10" t="s">
        <v>80</v>
      </c>
      <c r="H596" s="10">
        <v>4</v>
      </c>
      <c r="I596" s="10" t="s">
        <v>144</v>
      </c>
      <c r="L596" s="10" t="s">
        <v>145</v>
      </c>
      <c r="M596" s="22" t="s">
        <v>1412</v>
      </c>
      <c r="N596" s="10" t="s">
        <v>1483</v>
      </c>
      <c r="T596" s="17">
        <f>S596</f>
        <v>0</v>
      </c>
      <c r="U596" s="15">
        <f t="array" aca="1" ref="U596" ca="1">IFERROR(
IF(NOT(OR($G596="OBX",$G596="OBR")),INDEX(INDIRECT(U$2&amp;"!$A$1:$BJ$100"),MATCH("*"&amp;$G596&amp;"*",INDIRECT(U$2&amp;"!$B$1:$B$100"),0),MATCH($H596,INDIRECT(U$2&amp;"!$1:$1"),0)),
IF(OR($G596="OBX",$G596="OBR"),INDEX(INDIRECT(U$2&amp;"!$A$1:$BJ$100"),MATCH((("*"&amp;$G596&amp;"*")&amp;("*"&amp;$I596&amp;"*")&amp;("*"&amp;$J596&amp;"*")&amp;("*"&amp;$K596&amp;"*")),INDIRECT(U$2&amp;"!$B$1:$B$100")&amp;INDIRECT(U$2&amp;"!$E$1:$E$100")&amp;INDIRECT(U$2&amp;"!$G$1:$G$100")&amp;INDIRECT(U$2&amp;"!$F$1:$F$100"),0),MATCH($H596,INDIRECT(U$2&amp;"!$1:$1"),0)))),
"Not found")</f>
        <v>0</v>
      </c>
      <c r="V596" s="16" t="str">
        <f t="shared" ca="1" si="33"/>
        <v>Match</v>
      </c>
    </row>
    <row r="597" spans="1:22" ht="15" customHeight="1" x14ac:dyDescent="0.25">
      <c r="A597" s="10">
        <v>596</v>
      </c>
      <c r="B597" s="41"/>
      <c r="C597" s="10" t="s">
        <v>269</v>
      </c>
      <c r="D597" s="10" t="s">
        <v>268</v>
      </c>
      <c r="E597" s="20" t="s">
        <v>80</v>
      </c>
      <c r="F597" s="10" t="s">
        <v>144</v>
      </c>
      <c r="G597" s="10" t="s">
        <v>80</v>
      </c>
      <c r="H597" s="10">
        <v>11</v>
      </c>
      <c r="I597" s="10" t="s">
        <v>144</v>
      </c>
      <c r="L597" s="10" t="s">
        <v>145</v>
      </c>
      <c r="M597" s="22" t="s">
        <v>502</v>
      </c>
      <c r="N597" s="10" t="s">
        <v>1483</v>
      </c>
      <c r="T597" s="15" t="s">
        <v>331</v>
      </c>
      <c r="U597" s="15" t="str">
        <f t="array" aca="1" ref="U597" ca="1">IFERROR(
IF(NOT(OR($G597="OBX",$G597="OBR")),INDEX(INDIRECT(U$2&amp;"!$A$1:$BJ$100"),MATCH("*"&amp;$G597&amp;"*",INDIRECT(U$2&amp;"!$B$1:$B$100"),0),MATCH($H597,INDIRECT(U$2&amp;"!$1:$1"),0)),
IF(OR($G597="OBX",$G597="OBR"),INDEX(INDIRECT(U$2&amp;"!$A$1:$BJ$100"),MATCH((("*"&amp;$G597&amp;"*")&amp;("*"&amp;$I597&amp;"*")&amp;("*"&amp;$J597&amp;"*")&amp;("*"&amp;$K597&amp;"*")),INDIRECT(U$2&amp;"!$B$1:$B$100")&amp;INDIRECT(U$2&amp;"!$E$1:$E$100")&amp;INDIRECT(U$2&amp;"!$G$1:$G$100")&amp;INDIRECT(U$2&amp;"!$F$1:$F$100"),0),MATCH($H597,INDIRECT(U$2&amp;"!$1:$1"),0)))),
"Not found")</f>
        <v>O</v>
      </c>
      <c r="V597" s="16" t="str">
        <f t="shared" ca="1" si="33"/>
        <v>Match</v>
      </c>
    </row>
    <row r="598" spans="1:22" ht="15" customHeight="1" x14ac:dyDescent="0.25">
      <c r="A598" s="10">
        <v>597</v>
      </c>
      <c r="B598" s="41"/>
      <c r="C598" s="10" t="s">
        <v>269</v>
      </c>
      <c r="D598" s="10" t="s">
        <v>268</v>
      </c>
      <c r="E598" s="20" t="s">
        <v>80</v>
      </c>
      <c r="F598" s="10" t="s">
        <v>144</v>
      </c>
      <c r="G598" s="10" t="s">
        <v>80</v>
      </c>
      <c r="H598" s="9">
        <v>14</v>
      </c>
      <c r="I598" s="10" t="s">
        <v>144</v>
      </c>
      <c r="L598" s="10" t="s">
        <v>145</v>
      </c>
      <c r="M598" s="22" t="s">
        <v>1424</v>
      </c>
      <c r="N598" s="10" t="s">
        <v>1483</v>
      </c>
      <c r="S598" s="46">
        <v>42788.787499999999</v>
      </c>
      <c r="T598" s="17" t="str">
        <f>IF(S598=0,"",(CONCATENATE(TEXT(S598,"yyyymmddhhmm"),"-0",'Summary Info'!$C$10)))</f>
        <v>201702221854-0500</v>
      </c>
      <c r="U598" s="15" t="str">
        <f t="array" aca="1" ref="U598" ca="1">IFERROR(
IF(NOT(OR($G598="OBX",$G598="OBR")),INDEX(INDIRECT(U$2&amp;"!$A$1:$BJ$100"),MATCH("*"&amp;$G598&amp;"*",INDIRECT(U$2&amp;"!$B$1:$B$100"),0),MATCH($H598,INDIRECT(U$2&amp;"!$1:$1"),0)),
IF(OR($G598="OBX",$G598="OBR"),INDEX(INDIRECT(U$2&amp;"!$A$1:$BJ$100"),MATCH((("*"&amp;$G598&amp;"*")&amp;("*"&amp;$I598&amp;"*")&amp;("*"&amp;$J598&amp;"*")&amp;("*"&amp;$K598&amp;"*")),INDIRECT(U$2&amp;"!$B$1:$B$100")&amp;INDIRECT(U$2&amp;"!$E$1:$E$100")&amp;INDIRECT(U$2&amp;"!$G$1:$G$100")&amp;INDIRECT(U$2&amp;"!$F$1:$F$100"),0),MATCH($H598,INDIRECT(U$2&amp;"!$1:$1"),0)))),
"Not found")</f>
        <v>201702221854-0500</v>
      </c>
      <c r="V598" s="16" t="str">
        <f t="shared" ca="1" si="33"/>
        <v>Match</v>
      </c>
    </row>
    <row r="599" spans="1:22" ht="15" customHeight="1" x14ac:dyDescent="0.25">
      <c r="A599" s="10">
        <v>598</v>
      </c>
      <c r="B599" s="41"/>
      <c r="C599" s="10" t="s">
        <v>269</v>
      </c>
      <c r="D599" s="10" t="s">
        <v>268</v>
      </c>
      <c r="E599" s="20" t="s">
        <v>80</v>
      </c>
      <c r="F599" s="10" t="s">
        <v>144</v>
      </c>
      <c r="G599" s="10" t="s">
        <v>80</v>
      </c>
      <c r="H599" s="10">
        <v>29</v>
      </c>
      <c r="I599" s="10" t="s">
        <v>144</v>
      </c>
      <c r="L599" s="10" t="s">
        <v>145</v>
      </c>
      <c r="M599" s="10" t="s">
        <v>853</v>
      </c>
      <c r="N599" s="10" t="s">
        <v>1483</v>
      </c>
      <c r="S599" s="17"/>
      <c r="T599" s="14" t="s">
        <v>860</v>
      </c>
      <c r="U599" s="15" t="str">
        <f t="array" aca="1" ref="U599" ca="1">IFERROR(
IF(NOT(OR($G599="OBX",$G599="OBR")),INDEX(INDIRECT(U$2&amp;"!$A$1:$BJ$100"),MATCH("*"&amp;$G599&amp;"*",INDIRECT(U$2&amp;"!$B$1:$B$100"),0),MATCH($H599,INDIRECT(U$2&amp;"!$1:$1"),0)),
IF(OR($G599="OBX",$G599="OBR"),INDEX(INDIRECT(U$2&amp;"!$A$1:$BJ$100"),MATCH((("*"&amp;$G599&amp;"*")&amp;("*"&amp;$I599&amp;"*")&amp;("*"&amp;$J599&amp;"*")&amp;("*"&amp;$K599&amp;"*")),INDIRECT(U$2&amp;"!$B$1:$B$100")&amp;INDIRECT(U$2&amp;"!$E$1:$E$100")&amp;INDIRECT(U$2&amp;"!$G$1:$G$100")&amp;INDIRECT(U$2&amp;"!$F$1:$F$100"),0),MATCH($H599,INDIRECT(U$2&amp;"!$1:$1"),0)))),
"Not found")</f>
        <v>QST</v>
      </c>
      <c r="V599" s="16" t="str">
        <f t="shared" ca="1" si="33"/>
        <v>Match</v>
      </c>
    </row>
    <row r="600" spans="1:22" ht="15" customHeight="1" x14ac:dyDescent="0.25">
      <c r="A600" s="10">
        <v>599</v>
      </c>
      <c r="B600" s="41"/>
      <c r="C600" s="21" t="s">
        <v>269</v>
      </c>
      <c r="D600" s="21"/>
      <c r="E600" s="21"/>
      <c r="F600" s="21"/>
      <c r="G600" s="21"/>
      <c r="H600" s="21"/>
      <c r="I600" s="21"/>
      <c r="J600" s="21"/>
      <c r="K600" s="21"/>
      <c r="L600" s="21"/>
      <c r="M600" s="21" t="s">
        <v>295</v>
      </c>
      <c r="N600" s="21"/>
      <c r="O600" s="21"/>
      <c r="P600" s="21"/>
      <c r="Q600" s="21"/>
      <c r="R600" s="21"/>
      <c r="S600" s="21"/>
      <c r="T600" s="21"/>
      <c r="U600" s="21"/>
      <c r="V600" s="21"/>
    </row>
    <row r="601" spans="1:22" ht="15" customHeight="1" x14ac:dyDescent="0.25">
      <c r="A601" s="10">
        <v>600</v>
      </c>
      <c r="B601" s="41"/>
      <c r="C601" s="10" t="s">
        <v>269</v>
      </c>
      <c r="D601" s="10" t="s">
        <v>268</v>
      </c>
      <c r="E601" s="20" t="s">
        <v>80</v>
      </c>
      <c r="F601" s="10" t="s">
        <v>294</v>
      </c>
      <c r="G601" s="10" t="s">
        <v>80</v>
      </c>
      <c r="H601" s="10">
        <v>3</v>
      </c>
      <c r="I601" s="10" t="s">
        <v>294</v>
      </c>
      <c r="L601" s="10" t="s">
        <v>295</v>
      </c>
      <c r="M601" s="22" t="s">
        <v>872</v>
      </c>
      <c r="N601" s="10" t="s">
        <v>289</v>
      </c>
      <c r="O601" s="10" t="s">
        <v>1036</v>
      </c>
      <c r="P601" s="10" t="s">
        <v>348</v>
      </c>
      <c r="Q601" s="20"/>
      <c r="R601" s="10" t="s">
        <v>1499</v>
      </c>
      <c r="T601" s="14" t="s">
        <v>1682</v>
      </c>
      <c r="U601" s="15" t="str">
        <f t="array" aca="1" ref="U601" ca="1">IFERROR(
IF(NOT(OR($G601="OBX",$G601="OBR")),INDEX(INDIRECT(U$2&amp;"!$A$1:$BJ$100"),MATCH("*"&amp;$G601&amp;"*",INDIRECT(U$2&amp;"!$B$1:$B$100"),0),MATCH($H601,INDIRECT(U$2&amp;"!$1:$1"),0)),
IF(OR($G601="OBX",$G601="OBR"),INDEX(INDIRECT(U$2&amp;"!$A$1:$BJ$100"),MATCH((("*"&amp;$G601&amp;"*")&amp;("*"&amp;$I601&amp;"*")&amp;("*"&amp;$J601&amp;"*")&amp;("*"&amp;$K601&amp;"*")),INDIRECT(U$2&amp;"!$B$1:$B$100")&amp;INDIRECT(U$2&amp;"!$E$1:$E$100")&amp;INDIRECT(U$2&amp;"!$G$1:$G$100")&amp;INDIRECT(U$2&amp;"!$F$1:$F$100"),0),MATCH($H601,INDIRECT(U$2&amp;"!$1:$1"),0)))),
"Not found")</f>
        <v>67705-4^Other feeding types Narrative^LN</v>
      </c>
      <c r="V601" s="16" t="str">
        <f t="shared" ref="V601:V607" ca="1" si="34">IF(T601=U601,"Match","")</f>
        <v>Match</v>
      </c>
    </row>
    <row r="602" spans="1:22" ht="15" customHeight="1" x14ac:dyDescent="0.25">
      <c r="A602" s="10">
        <v>601</v>
      </c>
      <c r="B602" s="41"/>
      <c r="C602" s="10" t="s">
        <v>269</v>
      </c>
      <c r="D602" s="10" t="s">
        <v>268</v>
      </c>
      <c r="E602" s="20" t="s">
        <v>80</v>
      </c>
      <c r="F602" s="10" t="s">
        <v>294</v>
      </c>
      <c r="G602" s="10" t="s">
        <v>80</v>
      </c>
      <c r="H602" s="9">
        <v>5</v>
      </c>
      <c r="I602" s="10" t="s">
        <v>294</v>
      </c>
      <c r="J602" s="10" t="str">
        <f t="array" ref="J602">IFERROR(INDEX(Mappings!I:I,MATCH(#REF!&amp;L602,Mappings!J:J&amp;Mappings!D:D,0)),"")</f>
        <v/>
      </c>
      <c r="L602" s="10" t="s">
        <v>295</v>
      </c>
      <c r="M602" s="10" t="s">
        <v>580</v>
      </c>
      <c r="N602" s="10" t="s">
        <v>289</v>
      </c>
      <c r="S602" s="13" t="s">
        <v>46</v>
      </c>
      <c r="T602" s="17" t="str">
        <f>S602</f>
        <v>None</v>
      </c>
      <c r="U602" s="15" t="str">
        <f t="array" aca="1" ref="U602" ca="1">IFERROR(
IF(NOT(OR($G602="OBX",$G602="OBR")),INDEX(INDIRECT(U$2&amp;"!$A$1:$BJ$100"),MATCH("*"&amp;$G602&amp;"*",INDIRECT(U$2&amp;"!$B$1:$B$100"),0),MATCH($H602,INDIRECT(U$2&amp;"!$1:$1"),0)),
IF(OR($G602="OBX",$G602="OBR"),INDEX(INDIRECT(U$2&amp;"!$A$1:$BJ$100"),MATCH((("*"&amp;$G602&amp;"*")&amp;("*"&amp;$I602&amp;"*")&amp;("*"&amp;$J602&amp;"*")&amp;("*"&amp;$K602&amp;"*")),INDIRECT(U$2&amp;"!$B$1:$B$100")&amp;INDIRECT(U$2&amp;"!$E$1:$E$100")&amp;INDIRECT(U$2&amp;"!$G$1:$G$100")&amp;INDIRECT(U$2&amp;"!$F$1:$F$100"),0),MATCH($H602,INDIRECT(U$2&amp;"!$1:$1"),0)))),
"Not found")</f>
        <v>None</v>
      </c>
      <c r="V602" s="16" t="str">
        <f t="shared" ca="1" si="34"/>
        <v>Match</v>
      </c>
    </row>
    <row r="603" spans="1:22" ht="15" customHeight="1" x14ac:dyDescent="0.25">
      <c r="A603" s="10">
        <v>602</v>
      </c>
      <c r="B603" s="41"/>
      <c r="C603" s="10" t="s">
        <v>269</v>
      </c>
      <c r="D603" s="10" t="s">
        <v>268</v>
      </c>
      <c r="E603" s="20" t="s">
        <v>80</v>
      </c>
      <c r="F603" s="10" t="s">
        <v>294</v>
      </c>
      <c r="G603" s="10" t="s">
        <v>80</v>
      </c>
      <c r="H603" s="10">
        <v>2</v>
      </c>
      <c r="I603" s="10" t="s">
        <v>294</v>
      </c>
      <c r="L603" s="10" t="s">
        <v>295</v>
      </c>
      <c r="M603" s="22" t="s">
        <v>587</v>
      </c>
      <c r="N603" s="10" t="s">
        <v>289</v>
      </c>
      <c r="T603" s="14" t="s">
        <v>612</v>
      </c>
      <c r="U603" s="15" t="str">
        <f t="array" aca="1" ref="U603" ca="1">IFERROR(
IF(NOT(OR($G603="OBX",$G603="OBR")),INDEX(INDIRECT(U$2&amp;"!$A$1:$BJ$100"),MATCH("*"&amp;$G603&amp;"*",INDIRECT(U$2&amp;"!$B$1:$B$100"),0),MATCH($H603,INDIRECT(U$2&amp;"!$1:$1"),0)),
IF(OR($G603="OBX",$G603="OBR"),INDEX(INDIRECT(U$2&amp;"!$A$1:$BJ$100"),MATCH((("*"&amp;$G603&amp;"*")&amp;("*"&amp;$I603&amp;"*")&amp;("*"&amp;$J603&amp;"*")&amp;("*"&amp;$K603&amp;"*")),INDIRECT(U$2&amp;"!$B$1:$B$100")&amp;INDIRECT(U$2&amp;"!$E$1:$E$100")&amp;INDIRECT(U$2&amp;"!$G$1:$G$100")&amp;INDIRECT(U$2&amp;"!$F$1:$F$100"),0),MATCH($H603,INDIRECT(U$2&amp;"!$1:$1"),0)))),
"Not found")</f>
        <v>TX</v>
      </c>
      <c r="V603" s="16" t="str">
        <f t="shared" ca="1" si="34"/>
        <v>Match</v>
      </c>
    </row>
    <row r="604" spans="1:22" ht="15" customHeight="1" x14ac:dyDescent="0.25">
      <c r="A604" s="10">
        <v>603</v>
      </c>
      <c r="B604" s="41"/>
      <c r="C604" s="10" t="s">
        <v>269</v>
      </c>
      <c r="D604" s="10" t="s">
        <v>268</v>
      </c>
      <c r="E604" s="20" t="s">
        <v>80</v>
      </c>
      <c r="F604" s="10" t="s">
        <v>294</v>
      </c>
      <c r="G604" s="10" t="s">
        <v>80</v>
      </c>
      <c r="H604" s="10">
        <v>4</v>
      </c>
      <c r="I604" s="10" t="s">
        <v>294</v>
      </c>
      <c r="L604" s="10" t="s">
        <v>295</v>
      </c>
      <c r="M604" s="22" t="s">
        <v>1412</v>
      </c>
      <c r="N604" s="10" t="s">
        <v>289</v>
      </c>
      <c r="T604" s="17">
        <f>S604</f>
        <v>0</v>
      </c>
      <c r="U604" s="15">
        <f t="array" aca="1" ref="U604" ca="1">IFERROR(
IF(NOT(OR($G604="OBX",$G604="OBR")),INDEX(INDIRECT(U$2&amp;"!$A$1:$BJ$100"),MATCH("*"&amp;$G604&amp;"*",INDIRECT(U$2&amp;"!$B$1:$B$100"),0),MATCH($H604,INDIRECT(U$2&amp;"!$1:$1"),0)),
IF(OR($G604="OBX",$G604="OBR"),INDEX(INDIRECT(U$2&amp;"!$A$1:$BJ$100"),MATCH((("*"&amp;$G604&amp;"*")&amp;("*"&amp;$I604&amp;"*")&amp;("*"&amp;$J604&amp;"*")&amp;("*"&amp;$K604&amp;"*")),INDIRECT(U$2&amp;"!$B$1:$B$100")&amp;INDIRECT(U$2&amp;"!$E$1:$E$100")&amp;INDIRECT(U$2&amp;"!$G$1:$G$100")&amp;INDIRECT(U$2&amp;"!$F$1:$F$100"),0),MATCH($H604,INDIRECT(U$2&amp;"!$1:$1"),0)))),
"Not found")</f>
        <v>0</v>
      </c>
      <c r="V604" s="16" t="str">
        <f t="shared" ca="1" si="34"/>
        <v>Match</v>
      </c>
    </row>
    <row r="605" spans="1:22" ht="15" customHeight="1" x14ac:dyDescent="0.25">
      <c r="A605" s="10">
        <v>604</v>
      </c>
      <c r="B605" s="41"/>
      <c r="C605" s="10" t="s">
        <v>269</v>
      </c>
      <c r="D605" s="10" t="s">
        <v>268</v>
      </c>
      <c r="E605" s="20" t="s">
        <v>80</v>
      </c>
      <c r="F605" s="10" t="s">
        <v>294</v>
      </c>
      <c r="G605" s="10" t="s">
        <v>80</v>
      </c>
      <c r="H605" s="10">
        <v>11</v>
      </c>
      <c r="I605" s="10" t="s">
        <v>294</v>
      </c>
      <c r="L605" s="10" t="s">
        <v>295</v>
      </c>
      <c r="M605" s="22" t="s">
        <v>502</v>
      </c>
      <c r="N605" s="10" t="s">
        <v>289</v>
      </c>
      <c r="T605" s="15" t="s">
        <v>331</v>
      </c>
      <c r="U605" s="15" t="str">
        <f t="array" aca="1" ref="U605" ca="1">IFERROR(
IF(NOT(OR($G605="OBX",$G605="OBR")),INDEX(INDIRECT(U$2&amp;"!$A$1:$BJ$100"),MATCH("*"&amp;$G605&amp;"*",INDIRECT(U$2&amp;"!$B$1:$B$100"),0),MATCH($H605,INDIRECT(U$2&amp;"!$1:$1"),0)),
IF(OR($G605="OBX",$G605="OBR"),INDEX(INDIRECT(U$2&amp;"!$A$1:$BJ$100"),MATCH((("*"&amp;$G605&amp;"*")&amp;("*"&amp;$I605&amp;"*")&amp;("*"&amp;$J605&amp;"*")&amp;("*"&amp;$K605&amp;"*")),INDIRECT(U$2&amp;"!$B$1:$B$100")&amp;INDIRECT(U$2&amp;"!$E$1:$E$100")&amp;INDIRECT(U$2&amp;"!$G$1:$G$100")&amp;INDIRECT(U$2&amp;"!$F$1:$F$100"),0),MATCH($H605,INDIRECT(U$2&amp;"!$1:$1"),0)))),
"Not found")</f>
        <v>O</v>
      </c>
      <c r="V605" s="16" t="str">
        <f t="shared" ca="1" si="34"/>
        <v>Match</v>
      </c>
    </row>
    <row r="606" spans="1:22" ht="15" customHeight="1" x14ac:dyDescent="0.25">
      <c r="A606" s="10">
        <v>605</v>
      </c>
      <c r="B606" s="41"/>
      <c r="C606" s="10" t="s">
        <v>269</v>
      </c>
      <c r="D606" s="10" t="s">
        <v>268</v>
      </c>
      <c r="E606" s="20" t="s">
        <v>80</v>
      </c>
      <c r="F606" s="10" t="s">
        <v>294</v>
      </c>
      <c r="G606" s="10" t="s">
        <v>80</v>
      </c>
      <c r="H606" s="9">
        <v>14</v>
      </c>
      <c r="I606" s="10" t="s">
        <v>294</v>
      </c>
      <c r="L606" s="10" t="s">
        <v>295</v>
      </c>
      <c r="M606" s="22" t="s">
        <v>1424</v>
      </c>
      <c r="N606" s="10" t="s">
        <v>289</v>
      </c>
      <c r="S606" s="46">
        <v>42788.787499999999</v>
      </c>
      <c r="T606" s="17" t="str">
        <f>IF(S606=0,"",(CONCATENATE(TEXT(S606,"yyyymmddhhmm"),"-0",'Summary Info'!$C$10)))</f>
        <v>201702221854-0500</v>
      </c>
      <c r="U606" s="15" t="str">
        <f t="array" aca="1" ref="U606" ca="1">IFERROR(
IF(NOT(OR($G606="OBX",$G606="OBR")),INDEX(INDIRECT(U$2&amp;"!$A$1:$BJ$100"),MATCH("*"&amp;$G606&amp;"*",INDIRECT(U$2&amp;"!$B$1:$B$100"),0),MATCH($H606,INDIRECT(U$2&amp;"!$1:$1"),0)),
IF(OR($G606="OBX",$G606="OBR"),INDEX(INDIRECT(U$2&amp;"!$A$1:$BJ$100"),MATCH((("*"&amp;$G606&amp;"*")&amp;("*"&amp;$I606&amp;"*")&amp;("*"&amp;$J606&amp;"*")&amp;("*"&amp;$K606&amp;"*")),INDIRECT(U$2&amp;"!$B$1:$B$100")&amp;INDIRECT(U$2&amp;"!$E$1:$E$100")&amp;INDIRECT(U$2&amp;"!$G$1:$G$100")&amp;INDIRECT(U$2&amp;"!$F$1:$F$100"),0),MATCH($H606,INDIRECT(U$2&amp;"!$1:$1"),0)))),
"Not found")</f>
        <v>201702221854-0500</v>
      </c>
      <c r="V606" s="16" t="str">
        <f t="shared" ca="1" si="34"/>
        <v>Match</v>
      </c>
    </row>
    <row r="607" spans="1:22" ht="15" customHeight="1" x14ac:dyDescent="0.25">
      <c r="A607" s="10">
        <v>606</v>
      </c>
      <c r="B607" s="41"/>
      <c r="C607" s="10" t="s">
        <v>269</v>
      </c>
      <c r="D607" s="10" t="s">
        <v>268</v>
      </c>
      <c r="E607" s="20" t="s">
        <v>80</v>
      </c>
      <c r="F607" s="10" t="s">
        <v>294</v>
      </c>
      <c r="G607" s="10" t="s">
        <v>80</v>
      </c>
      <c r="H607" s="10">
        <v>29</v>
      </c>
      <c r="I607" s="10" t="s">
        <v>294</v>
      </c>
      <c r="L607" s="10" t="s">
        <v>295</v>
      </c>
      <c r="M607" s="10" t="s">
        <v>853</v>
      </c>
      <c r="N607" s="10" t="s">
        <v>289</v>
      </c>
      <c r="S607" s="17"/>
      <c r="T607" s="14" t="s">
        <v>860</v>
      </c>
      <c r="U607" s="15" t="str">
        <f t="array" aca="1" ref="U607" ca="1">IFERROR(
IF(NOT(OR($G607="OBX",$G607="OBR")),INDEX(INDIRECT(U$2&amp;"!$A$1:$BJ$100"),MATCH("*"&amp;$G607&amp;"*",INDIRECT(U$2&amp;"!$B$1:$B$100"),0),MATCH($H607,INDIRECT(U$2&amp;"!$1:$1"),0)),
IF(OR($G607="OBX",$G607="OBR"),INDEX(INDIRECT(U$2&amp;"!$A$1:$BJ$100"),MATCH((("*"&amp;$G607&amp;"*")&amp;("*"&amp;$I607&amp;"*")&amp;("*"&amp;$J607&amp;"*")&amp;("*"&amp;$K607&amp;"*")),INDIRECT(U$2&amp;"!$B$1:$B$100")&amp;INDIRECT(U$2&amp;"!$E$1:$E$100")&amp;INDIRECT(U$2&amp;"!$G$1:$G$100")&amp;INDIRECT(U$2&amp;"!$F$1:$F$100"),0),MATCH($H607,INDIRECT(U$2&amp;"!$1:$1"),0)))),
"Not found")</f>
        <v>QST</v>
      </c>
      <c r="V607" s="16" t="str">
        <f t="shared" ca="1" si="34"/>
        <v>Match</v>
      </c>
    </row>
    <row r="608" spans="1:22" ht="15" customHeight="1" x14ac:dyDescent="0.25">
      <c r="A608" s="10">
        <v>607</v>
      </c>
      <c r="B608" s="41"/>
      <c r="C608" s="21" t="s">
        <v>269</v>
      </c>
      <c r="D608" s="21"/>
      <c r="E608" s="21"/>
      <c r="F608" s="21"/>
      <c r="G608" s="21"/>
      <c r="H608" s="21"/>
      <c r="I608" s="21"/>
      <c r="J608" s="21"/>
      <c r="K608" s="21"/>
      <c r="L608" s="21"/>
      <c r="M608" s="21" t="s">
        <v>157</v>
      </c>
      <c r="N608" s="21"/>
      <c r="O608" s="21"/>
      <c r="P608" s="21"/>
      <c r="Q608" s="21"/>
      <c r="R608" s="21"/>
      <c r="S608" s="21"/>
      <c r="T608" s="21"/>
      <c r="U608" s="21"/>
      <c r="V608" s="21"/>
    </row>
    <row r="609" spans="1:22" ht="15" customHeight="1" x14ac:dyDescent="0.25">
      <c r="A609" s="10">
        <v>608</v>
      </c>
      <c r="B609" s="41"/>
      <c r="C609" s="10" t="s">
        <v>269</v>
      </c>
      <c r="D609" s="10" t="s">
        <v>268</v>
      </c>
      <c r="E609" s="20" t="s">
        <v>80</v>
      </c>
      <c r="F609" s="10" t="s">
        <v>156</v>
      </c>
      <c r="G609" s="10" t="s">
        <v>80</v>
      </c>
      <c r="H609" s="10">
        <v>3</v>
      </c>
      <c r="I609" s="10" t="s">
        <v>156</v>
      </c>
      <c r="L609" s="10" t="s">
        <v>157</v>
      </c>
      <c r="M609" s="22" t="s">
        <v>872</v>
      </c>
      <c r="N609" s="10" t="s">
        <v>1483</v>
      </c>
      <c r="O609" s="10" t="s">
        <v>1036</v>
      </c>
      <c r="P609" s="10" t="s">
        <v>331</v>
      </c>
      <c r="Q609" s="20" t="s">
        <v>158</v>
      </c>
      <c r="R609" s="23" t="s">
        <v>1670</v>
      </c>
      <c r="T609" s="14" t="s">
        <v>1683</v>
      </c>
      <c r="U609" s="15" t="str">
        <f t="array" aca="1" ref="U609" ca="1">IFERROR(
IF(NOT(OR($G609="OBX",$G609="OBR")),INDEX(INDIRECT(U$2&amp;"!$A$1:$BJ$100"),MATCH("*"&amp;$G609&amp;"*",INDIRECT(U$2&amp;"!$B$1:$B$100"),0),MATCH($H609,INDIRECT(U$2&amp;"!$1:$1"),0)),
IF(OR($G609="OBX",$G609="OBR"),INDEX(INDIRECT(U$2&amp;"!$A$1:$BJ$100"),MATCH((("*"&amp;$G609&amp;"*")&amp;("*"&amp;$I609&amp;"*")&amp;("*"&amp;$J609&amp;"*")&amp;("*"&amp;$K609&amp;"*")),INDIRECT(U$2&amp;"!$B$1:$B$100")&amp;INDIRECT(U$2&amp;"!$E$1:$E$100")&amp;INDIRECT(U$2&amp;"!$G$1:$G$100")&amp;INDIRECT(U$2&amp;"!$F$1:$F$100"),0),MATCH($H609,INDIRECT(U$2&amp;"!$1:$1"),0)))),
"Not found")</f>
        <v>Not found</v>
      </c>
      <c r="V609" s="16" t="str">
        <f t="shared" ref="V609:V615" ca="1" si="35">IF(T609=U609,"Match","")</f>
        <v/>
      </c>
    </row>
    <row r="610" spans="1:22" ht="15" customHeight="1" x14ac:dyDescent="0.25">
      <c r="A610" s="10">
        <v>609</v>
      </c>
      <c r="B610" s="41"/>
      <c r="C610" s="10" t="s">
        <v>269</v>
      </c>
      <c r="D610" s="10" t="s">
        <v>268</v>
      </c>
      <c r="E610" s="20" t="s">
        <v>80</v>
      </c>
      <c r="F610" s="10" t="s">
        <v>156</v>
      </c>
      <c r="G610" s="10" t="s">
        <v>80</v>
      </c>
      <c r="H610" s="9">
        <v>5</v>
      </c>
      <c r="I610" s="10" t="s">
        <v>156</v>
      </c>
      <c r="J610" s="10" t="str">
        <f t="array" ref="J610">IFERROR(INDEX(Mappings!I:I,MATCH(#REF!&amp;L610,Mappings!J:J&amp;Mappings!D:D,0)),"")</f>
        <v/>
      </c>
      <c r="L610" s="10" t="s">
        <v>157</v>
      </c>
      <c r="M610" s="10" t="s">
        <v>580</v>
      </c>
      <c r="N610" s="10" t="s">
        <v>1483</v>
      </c>
      <c r="S610" s="18"/>
      <c r="T610" s="17" t="str">
        <f t="array" ref="T610">IFERROR(INDEX(Mappings!$L:$L,MATCH(S610&amp;$L610,Mappings!$J:$J&amp;Mappings!$D:$D,0)),"")</f>
        <v/>
      </c>
      <c r="U610" s="15" t="str">
        <f t="array" aca="1" ref="U610" ca="1">IFERROR(
IF(NOT(OR($G610="OBX",$G610="OBR")),INDEX(INDIRECT(U$2&amp;"!$A$1:$BJ$100"),MATCH("*"&amp;$G610&amp;"*",INDIRECT(U$2&amp;"!$B$1:$B$100"),0),MATCH($H610,INDIRECT(U$2&amp;"!$1:$1"),0)),
IF(OR($G610="OBX",$G610="OBR"),INDEX(INDIRECT(U$2&amp;"!$A$1:$BJ$100"),MATCH((("*"&amp;$G610&amp;"*")&amp;("*"&amp;$I610&amp;"*")&amp;("*"&amp;$J610&amp;"*")&amp;("*"&amp;$K610&amp;"*")),INDIRECT(U$2&amp;"!$B$1:$B$100")&amp;INDIRECT(U$2&amp;"!$E$1:$E$100")&amp;INDIRECT(U$2&amp;"!$G$1:$G$100")&amp;INDIRECT(U$2&amp;"!$F$1:$F$100"),0),MATCH($H610,INDIRECT(U$2&amp;"!$1:$1"),0)))),
"Not found")</f>
        <v>Not found</v>
      </c>
      <c r="V610" s="16" t="str">
        <f t="shared" ca="1" si="35"/>
        <v/>
      </c>
    </row>
    <row r="611" spans="1:22" ht="15" customHeight="1" x14ac:dyDescent="0.25">
      <c r="A611" s="10">
        <v>610</v>
      </c>
      <c r="B611" s="41"/>
      <c r="C611" s="10" t="s">
        <v>269</v>
      </c>
      <c r="D611" s="10" t="s">
        <v>268</v>
      </c>
      <c r="E611" s="20" t="s">
        <v>80</v>
      </c>
      <c r="F611" s="10" t="s">
        <v>156</v>
      </c>
      <c r="G611" s="10" t="s">
        <v>80</v>
      </c>
      <c r="H611" s="10">
        <v>2</v>
      </c>
      <c r="I611" s="10" t="s">
        <v>156</v>
      </c>
      <c r="L611" s="10" t="s">
        <v>157</v>
      </c>
      <c r="M611" s="22" t="s">
        <v>587</v>
      </c>
      <c r="N611" s="10" t="s">
        <v>1483</v>
      </c>
      <c r="S611" s="9"/>
      <c r="T611" s="14" t="s">
        <v>82</v>
      </c>
      <c r="U611" s="15" t="str">
        <f t="array" aca="1" ref="U611" ca="1">IFERROR(
IF(NOT(OR($G611="OBX",$G611="OBR")),INDEX(INDIRECT(U$2&amp;"!$A$1:$BJ$100"),MATCH("*"&amp;$G611&amp;"*",INDIRECT(U$2&amp;"!$B$1:$B$100"),0),MATCH($H611,INDIRECT(U$2&amp;"!$1:$1"),0)),
IF(OR($G611="OBX",$G611="OBR"),INDEX(INDIRECT(U$2&amp;"!$A$1:$BJ$100"),MATCH((("*"&amp;$G611&amp;"*")&amp;("*"&amp;$I611&amp;"*")&amp;("*"&amp;$J611&amp;"*")&amp;("*"&amp;$K611&amp;"*")),INDIRECT(U$2&amp;"!$B$1:$B$100")&amp;INDIRECT(U$2&amp;"!$E$1:$E$100")&amp;INDIRECT(U$2&amp;"!$G$1:$G$100")&amp;INDIRECT(U$2&amp;"!$F$1:$F$100"),0),MATCH($H611,INDIRECT(U$2&amp;"!$1:$1"),0)))),
"Not found")</f>
        <v>Not found</v>
      </c>
      <c r="V611" s="16" t="str">
        <f t="shared" ca="1" si="35"/>
        <v/>
      </c>
    </row>
    <row r="612" spans="1:22" ht="15" customHeight="1" x14ac:dyDescent="0.25">
      <c r="A612" s="10">
        <v>611</v>
      </c>
      <c r="B612" s="41"/>
      <c r="C612" s="10" t="s">
        <v>269</v>
      </c>
      <c r="D612" s="10" t="s">
        <v>268</v>
      </c>
      <c r="E612" s="20" t="s">
        <v>80</v>
      </c>
      <c r="F612" s="10" t="s">
        <v>156</v>
      </c>
      <c r="G612" s="10" t="s">
        <v>80</v>
      </c>
      <c r="H612" s="10">
        <v>4</v>
      </c>
      <c r="I612" s="10" t="s">
        <v>156</v>
      </c>
      <c r="L612" s="10" t="s">
        <v>157</v>
      </c>
      <c r="M612" s="22" t="s">
        <v>1412</v>
      </c>
      <c r="N612" s="10" t="s">
        <v>1483</v>
      </c>
      <c r="T612" s="17">
        <f>S612</f>
        <v>0</v>
      </c>
      <c r="U612" s="15" t="str">
        <f t="array" aca="1" ref="U612" ca="1">IFERROR(
IF(NOT(OR($G612="OBX",$G612="OBR")),INDEX(INDIRECT(U$2&amp;"!$A$1:$BJ$100"),MATCH("*"&amp;$G612&amp;"*",INDIRECT(U$2&amp;"!$B$1:$B$100"),0),MATCH($H612,INDIRECT(U$2&amp;"!$1:$1"),0)),
IF(OR($G612="OBX",$G612="OBR"),INDEX(INDIRECT(U$2&amp;"!$A$1:$BJ$100"),MATCH((("*"&amp;$G612&amp;"*")&amp;("*"&amp;$I612&amp;"*")&amp;("*"&amp;$J612&amp;"*")&amp;("*"&amp;$K612&amp;"*")),INDIRECT(U$2&amp;"!$B$1:$B$100")&amp;INDIRECT(U$2&amp;"!$E$1:$E$100")&amp;INDIRECT(U$2&amp;"!$G$1:$G$100")&amp;INDIRECT(U$2&amp;"!$F$1:$F$100"),0),MATCH($H612,INDIRECT(U$2&amp;"!$1:$1"),0)))),
"Not found")</f>
        <v>Not found</v>
      </c>
      <c r="V612" s="16" t="str">
        <f t="shared" ca="1" si="35"/>
        <v/>
      </c>
    </row>
    <row r="613" spans="1:22" ht="15" customHeight="1" x14ac:dyDescent="0.25">
      <c r="A613" s="10">
        <v>612</v>
      </c>
      <c r="B613" s="41"/>
      <c r="C613" s="10" t="s">
        <v>269</v>
      </c>
      <c r="D613" s="10" t="s">
        <v>268</v>
      </c>
      <c r="E613" s="20" t="s">
        <v>80</v>
      </c>
      <c r="F613" s="10" t="s">
        <v>156</v>
      </c>
      <c r="G613" s="10" t="s">
        <v>80</v>
      </c>
      <c r="H613" s="10">
        <v>11</v>
      </c>
      <c r="I613" s="10" t="s">
        <v>156</v>
      </c>
      <c r="L613" s="10" t="s">
        <v>157</v>
      </c>
      <c r="M613" s="22" t="s">
        <v>502</v>
      </c>
      <c r="N613" s="10" t="s">
        <v>1483</v>
      </c>
      <c r="T613" s="15" t="s">
        <v>331</v>
      </c>
      <c r="U613" s="15" t="str">
        <f t="array" aca="1" ref="U613" ca="1">IFERROR(
IF(NOT(OR($G613="OBX",$G613="OBR")),INDEX(INDIRECT(U$2&amp;"!$A$1:$BJ$100"),MATCH("*"&amp;$G613&amp;"*",INDIRECT(U$2&amp;"!$B$1:$B$100"),0),MATCH($H613,INDIRECT(U$2&amp;"!$1:$1"),0)),
IF(OR($G613="OBX",$G613="OBR"),INDEX(INDIRECT(U$2&amp;"!$A$1:$BJ$100"),MATCH((("*"&amp;$G613&amp;"*")&amp;("*"&amp;$I613&amp;"*")&amp;("*"&amp;$J613&amp;"*")&amp;("*"&amp;$K613&amp;"*")),INDIRECT(U$2&amp;"!$B$1:$B$100")&amp;INDIRECT(U$2&amp;"!$E$1:$E$100")&amp;INDIRECT(U$2&amp;"!$G$1:$G$100")&amp;INDIRECT(U$2&amp;"!$F$1:$F$100"),0),MATCH($H613,INDIRECT(U$2&amp;"!$1:$1"),0)))),
"Not found")</f>
        <v>Not found</v>
      </c>
      <c r="V613" s="16" t="str">
        <f t="shared" ca="1" si="35"/>
        <v/>
      </c>
    </row>
    <row r="614" spans="1:22" ht="15" customHeight="1" x14ac:dyDescent="0.25">
      <c r="A614" s="10">
        <v>613</v>
      </c>
      <c r="B614" s="41"/>
      <c r="C614" s="10" t="s">
        <v>269</v>
      </c>
      <c r="D614" s="10" t="s">
        <v>268</v>
      </c>
      <c r="E614" s="20" t="s">
        <v>80</v>
      </c>
      <c r="F614" s="10" t="s">
        <v>156</v>
      </c>
      <c r="G614" s="10" t="s">
        <v>80</v>
      </c>
      <c r="H614" s="9">
        <v>14</v>
      </c>
      <c r="I614" s="10" t="s">
        <v>156</v>
      </c>
      <c r="L614" s="10" t="s">
        <v>157</v>
      </c>
      <c r="M614" s="22" t="s">
        <v>1424</v>
      </c>
      <c r="N614" s="10" t="s">
        <v>1483</v>
      </c>
      <c r="S614" s="46"/>
      <c r="T614" s="17" t="str">
        <f>IF(S614=0,"",(CONCATENATE(TEXT(S614,"yyyymmddhhmm"),"-0",'Summary Info'!$C$10)))</f>
        <v/>
      </c>
      <c r="U614" s="15" t="str">
        <f t="array" aca="1" ref="U614" ca="1">IFERROR(
IF(NOT(OR($G614="OBX",$G614="OBR")),INDEX(INDIRECT(U$2&amp;"!$A$1:$BJ$100"),MATCH("*"&amp;$G614&amp;"*",INDIRECT(U$2&amp;"!$B$1:$B$100"),0),MATCH($H614,INDIRECT(U$2&amp;"!$1:$1"),0)),
IF(OR($G614="OBX",$G614="OBR"),INDEX(INDIRECT(U$2&amp;"!$A$1:$BJ$100"),MATCH((("*"&amp;$G614&amp;"*")&amp;("*"&amp;$I614&amp;"*")&amp;("*"&amp;$J614&amp;"*")&amp;("*"&amp;$K614&amp;"*")),INDIRECT(U$2&amp;"!$B$1:$B$100")&amp;INDIRECT(U$2&amp;"!$E$1:$E$100")&amp;INDIRECT(U$2&amp;"!$G$1:$G$100")&amp;INDIRECT(U$2&amp;"!$F$1:$F$100"),0),MATCH($H614,INDIRECT(U$2&amp;"!$1:$1"),0)))),
"Not found")</f>
        <v>Not found</v>
      </c>
      <c r="V614" s="16" t="str">
        <f t="shared" ca="1" si="35"/>
        <v/>
      </c>
    </row>
    <row r="615" spans="1:22" ht="15" customHeight="1" x14ac:dyDescent="0.25">
      <c r="A615" s="10">
        <v>614</v>
      </c>
      <c r="B615" s="41"/>
      <c r="C615" s="10" t="s">
        <v>269</v>
      </c>
      <c r="D615" s="10" t="s">
        <v>268</v>
      </c>
      <c r="E615" s="20" t="s">
        <v>80</v>
      </c>
      <c r="F615" s="10" t="s">
        <v>156</v>
      </c>
      <c r="G615" s="10" t="s">
        <v>80</v>
      </c>
      <c r="H615" s="10">
        <v>29</v>
      </c>
      <c r="I615" s="10" t="s">
        <v>156</v>
      </c>
      <c r="L615" s="10" t="s">
        <v>157</v>
      </c>
      <c r="M615" s="10" t="s">
        <v>853</v>
      </c>
      <c r="N615" s="10" t="s">
        <v>1483</v>
      </c>
      <c r="S615" s="17"/>
      <c r="T615" s="14" t="s">
        <v>860</v>
      </c>
      <c r="U615" s="15" t="str">
        <f t="array" aca="1" ref="U615" ca="1">IFERROR(
IF(NOT(OR($G615="OBX",$G615="OBR")),INDEX(INDIRECT(U$2&amp;"!$A$1:$BJ$100"),MATCH("*"&amp;$G615&amp;"*",INDIRECT(U$2&amp;"!$B$1:$B$100"),0),MATCH($H615,INDIRECT(U$2&amp;"!$1:$1"),0)),
IF(OR($G615="OBX",$G615="OBR"),INDEX(INDIRECT(U$2&amp;"!$A$1:$BJ$100"),MATCH((("*"&amp;$G615&amp;"*")&amp;("*"&amp;$I615&amp;"*")&amp;("*"&amp;$J615&amp;"*")&amp;("*"&amp;$K615&amp;"*")),INDIRECT(U$2&amp;"!$B$1:$B$100")&amp;INDIRECT(U$2&amp;"!$E$1:$E$100")&amp;INDIRECT(U$2&amp;"!$G$1:$G$100")&amp;INDIRECT(U$2&amp;"!$F$1:$F$100"),0),MATCH($H615,INDIRECT(U$2&amp;"!$1:$1"),0)))),
"Not found")</f>
        <v>Not found</v>
      </c>
      <c r="V615" s="16" t="str">
        <f t="shared" ca="1" si="35"/>
        <v/>
      </c>
    </row>
    <row r="616" spans="1:22" ht="15" customHeight="1" x14ac:dyDescent="0.25">
      <c r="A616" s="10">
        <v>615</v>
      </c>
      <c r="B616" s="41"/>
      <c r="C616" s="21" t="s">
        <v>269</v>
      </c>
      <c r="D616" s="21"/>
      <c r="E616" s="21"/>
      <c r="F616" s="21"/>
      <c r="G616" s="21"/>
      <c r="H616" s="21"/>
      <c r="I616" s="21"/>
      <c r="J616" s="21"/>
      <c r="K616" s="21"/>
      <c r="L616" s="21"/>
      <c r="M616" s="21" t="s">
        <v>278</v>
      </c>
      <c r="N616" s="21"/>
      <c r="O616" s="21"/>
      <c r="P616" s="21"/>
      <c r="Q616" s="21"/>
      <c r="R616" s="21"/>
      <c r="S616" s="21"/>
      <c r="T616" s="21"/>
      <c r="U616" s="21"/>
      <c r="V616" s="21"/>
    </row>
    <row r="617" spans="1:22" ht="15" customHeight="1" x14ac:dyDescent="0.25">
      <c r="A617" s="10">
        <v>616</v>
      </c>
      <c r="B617" s="41"/>
      <c r="C617" s="10" t="s">
        <v>269</v>
      </c>
      <c r="D617" s="10" t="s">
        <v>268</v>
      </c>
      <c r="E617" s="20" t="s">
        <v>80</v>
      </c>
      <c r="F617" s="10" t="s">
        <v>277</v>
      </c>
      <c r="G617" s="10" t="s">
        <v>80</v>
      </c>
      <c r="H617" s="10">
        <v>4</v>
      </c>
      <c r="I617" s="10" t="s">
        <v>277</v>
      </c>
      <c r="L617" s="10" t="s">
        <v>278</v>
      </c>
      <c r="M617" s="22" t="s">
        <v>872</v>
      </c>
      <c r="N617" s="10" t="s">
        <v>279</v>
      </c>
      <c r="O617" s="10" t="s">
        <v>987</v>
      </c>
      <c r="P617" s="10" t="s">
        <v>348</v>
      </c>
      <c r="Q617" s="20"/>
      <c r="R617" s="10" t="s">
        <v>1500</v>
      </c>
      <c r="T617" s="14" t="s">
        <v>1684</v>
      </c>
      <c r="U617" s="15" t="str">
        <f t="array" aca="1" ref="U617" ca="1">IFERROR(
IF(NOT(OR($G617="OBX",$G617="OBR")),INDEX(INDIRECT(U$2&amp;"!$A$1:$BJ$100"),MATCH("*"&amp;$G617&amp;"*",INDIRECT(U$2&amp;"!$B$1:$B$100"),0),MATCH($H617,INDIRECT(U$2&amp;"!$1:$1"),0)),
IF(OR($G617="OBX",$G617="OBR"),INDEX(INDIRECT(U$2&amp;"!$A$1:$BJ$100"),MATCH((("*"&amp;$G617&amp;"*")&amp;("*"&amp;$I617&amp;"*")&amp;("*"&amp;$J617&amp;"*")&amp;("*"&amp;$K617&amp;"*")),INDIRECT(U$2&amp;"!$B$1:$B$100")&amp;INDIRECT(U$2&amp;"!$E$1:$E$100")&amp;INDIRECT(U$2&amp;"!$G$1:$G$100")&amp;INDIRECT(U$2&amp;"!$F$1:$F$100"),0),MATCH($H617,INDIRECT(U$2&amp;"!$1:$1"),0)))),
"Not found")</f>
        <v>Not found</v>
      </c>
      <c r="V617" s="16" t="str">
        <f t="shared" ref="V617:V623" ca="1" si="36">IF(T617=U617,"Match","")</f>
        <v/>
      </c>
    </row>
    <row r="618" spans="1:22" ht="15" customHeight="1" x14ac:dyDescent="0.25">
      <c r="A618" s="10">
        <v>617</v>
      </c>
      <c r="B618" s="41"/>
      <c r="C618" s="10" t="s">
        <v>269</v>
      </c>
      <c r="D618" s="10" t="s">
        <v>268</v>
      </c>
      <c r="E618" s="20" t="s">
        <v>80</v>
      </c>
      <c r="F618" s="10" t="s">
        <v>277</v>
      </c>
      <c r="G618" s="10" t="s">
        <v>80</v>
      </c>
      <c r="H618" s="9">
        <v>5</v>
      </c>
      <c r="I618" s="10" t="s">
        <v>277</v>
      </c>
      <c r="J618" s="10" t="str">
        <f t="array" ref="J618">IFERROR(INDEX(Mappings!I:I,MATCH(#REF!&amp;L618,Mappings!J:J&amp;Mappings!D:D,0)),"")</f>
        <v/>
      </c>
      <c r="L618" s="10" t="s">
        <v>278</v>
      </c>
      <c r="M618" s="10" t="s">
        <v>580</v>
      </c>
      <c r="N618" s="10" t="s">
        <v>279</v>
      </c>
      <c r="S618" s="45"/>
      <c r="T618" s="17" t="str">
        <f>IF(S618=0,"",(CONCATENATE(TEXT(S618,"yyyymmddhhmmss"),"-0",'Summary Info'!$C$10)))</f>
        <v/>
      </c>
      <c r="U618" s="15" t="str">
        <f t="array" aca="1" ref="U618" ca="1">IFERROR(
IF(NOT(OR($G618="OBX",$G618="OBR")),INDEX(INDIRECT(U$2&amp;"!$A$1:$BJ$100"),MATCH("*"&amp;$G618&amp;"*",INDIRECT(U$2&amp;"!$B$1:$B$100"),0),MATCH($H618,INDIRECT(U$2&amp;"!$1:$1"),0)),
IF(OR($G618="OBX",$G618="OBR"),INDEX(INDIRECT(U$2&amp;"!$A$1:$BJ$100"),MATCH((("*"&amp;$G618&amp;"*")&amp;("*"&amp;$I618&amp;"*")&amp;("*"&amp;$J618&amp;"*")&amp;("*"&amp;$K618&amp;"*")),INDIRECT(U$2&amp;"!$B$1:$B$100")&amp;INDIRECT(U$2&amp;"!$E$1:$E$100")&amp;INDIRECT(U$2&amp;"!$G$1:$G$100")&amp;INDIRECT(U$2&amp;"!$F$1:$F$100"),0),MATCH($H618,INDIRECT(U$2&amp;"!$1:$1"),0)))),
"Not found")</f>
        <v>Not found</v>
      </c>
      <c r="V618" s="16" t="str">
        <f t="shared" ca="1" si="36"/>
        <v/>
      </c>
    </row>
    <row r="619" spans="1:22" ht="15" customHeight="1" x14ac:dyDescent="0.25">
      <c r="A619" s="10">
        <v>618</v>
      </c>
      <c r="B619" s="41"/>
      <c r="C619" s="10" t="s">
        <v>269</v>
      </c>
      <c r="D619" s="10" t="s">
        <v>268</v>
      </c>
      <c r="E619" s="20" t="s">
        <v>80</v>
      </c>
      <c r="F619" s="10" t="s">
        <v>277</v>
      </c>
      <c r="G619" s="10" t="s">
        <v>80</v>
      </c>
      <c r="H619" s="10">
        <v>2</v>
      </c>
      <c r="I619" s="10" t="s">
        <v>277</v>
      </c>
      <c r="L619" s="10" t="s">
        <v>278</v>
      </c>
      <c r="M619" s="22" t="s">
        <v>587</v>
      </c>
      <c r="N619" s="10" t="s">
        <v>279</v>
      </c>
      <c r="T619" s="14" t="s">
        <v>279</v>
      </c>
      <c r="U619" s="15" t="str">
        <f t="array" aca="1" ref="U619" ca="1">IFERROR(
IF(NOT(OR($G619="OBX",$G619="OBR")),INDEX(INDIRECT(U$2&amp;"!$A$1:$BJ$100"),MATCH("*"&amp;$G619&amp;"*",INDIRECT(U$2&amp;"!$B$1:$B$100"),0),MATCH($H619,INDIRECT(U$2&amp;"!$1:$1"),0)),
IF(OR($G619="OBX",$G619="OBR"),INDEX(INDIRECT(U$2&amp;"!$A$1:$BJ$100"),MATCH((("*"&amp;$G619&amp;"*")&amp;("*"&amp;$I619&amp;"*")&amp;("*"&amp;$J619&amp;"*")&amp;("*"&amp;$K619&amp;"*")),INDIRECT(U$2&amp;"!$B$1:$B$100")&amp;INDIRECT(U$2&amp;"!$E$1:$E$100")&amp;INDIRECT(U$2&amp;"!$G$1:$G$100")&amp;INDIRECT(U$2&amp;"!$F$1:$F$100"),0),MATCH($H619,INDIRECT(U$2&amp;"!$1:$1"),0)))),
"Not found")</f>
        <v>Not found</v>
      </c>
      <c r="V619" s="16" t="str">
        <f t="shared" ca="1" si="36"/>
        <v/>
      </c>
    </row>
    <row r="620" spans="1:22" ht="15" customHeight="1" x14ac:dyDescent="0.25">
      <c r="A620" s="10">
        <v>619</v>
      </c>
      <c r="B620" s="41"/>
      <c r="C620" s="10" t="s">
        <v>269</v>
      </c>
      <c r="D620" s="10" t="s">
        <v>268</v>
      </c>
      <c r="E620" s="20" t="s">
        <v>80</v>
      </c>
      <c r="F620" s="10" t="s">
        <v>277</v>
      </c>
      <c r="G620" s="10" t="s">
        <v>80</v>
      </c>
      <c r="H620" s="10">
        <v>3</v>
      </c>
      <c r="I620" s="10" t="s">
        <v>277</v>
      </c>
      <c r="L620" s="10" t="s">
        <v>278</v>
      </c>
      <c r="M620" s="22" t="s">
        <v>1412</v>
      </c>
      <c r="N620" s="10" t="s">
        <v>279</v>
      </c>
      <c r="T620" s="17">
        <f>S620</f>
        <v>0</v>
      </c>
      <c r="U620" s="15" t="str">
        <f t="array" aca="1" ref="U620" ca="1">IFERROR(
IF(NOT(OR($G620="OBX",$G620="OBR")),INDEX(INDIRECT(U$2&amp;"!$A$1:$BJ$100"),MATCH("*"&amp;$G620&amp;"*",INDIRECT(U$2&amp;"!$B$1:$B$100"),0),MATCH($H620,INDIRECT(U$2&amp;"!$1:$1"),0)),
IF(OR($G620="OBX",$G620="OBR"),INDEX(INDIRECT(U$2&amp;"!$A$1:$BJ$100"),MATCH((("*"&amp;$G620&amp;"*")&amp;("*"&amp;$I620&amp;"*")&amp;("*"&amp;$J620&amp;"*")&amp;("*"&amp;$K620&amp;"*")),INDIRECT(U$2&amp;"!$B$1:$B$100")&amp;INDIRECT(U$2&amp;"!$E$1:$E$100")&amp;INDIRECT(U$2&amp;"!$G$1:$G$100")&amp;INDIRECT(U$2&amp;"!$F$1:$F$100"),0),MATCH($H620,INDIRECT(U$2&amp;"!$1:$1"),0)))),
"Not found")</f>
        <v>Not found</v>
      </c>
      <c r="V620" s="16" t="str">
        <f t="shared" ca="1" si="36"/>
        <v/>
      </c>
    </row>
    <row r="621" spans="1:22" ht="15" customHeight="1" x14ac:dyDescent="0.25">
      <c r="A621" s="10">
        <v>620</v>
      </c>
      <c r="B621" s="41"/>
      <c r="C621" s="10" t="s">
        <v>269</v>
      </c>
      <c r="D621" s="10" t="s">
        <v>268</v>
      </c>
      <c r="E621" s="20" t="s">
        <v>80</v>
      </c>
      <c r="F621" s="10" t="s">
        <v>277</v>
      </c>
      <c r="G621" s="10" t="s">
        <v>80</v>
      </c>
      <c r="H621" s="10">
        <v>11</v>
      </c>
      <c r="I621" s="10" t="s">
        <v>277</v>
      </c>
      <c r="L621" s="10" t="s">
        <v>278</v>
      </c>
      <c r="M621" s="22" t="s">
        <v>502</v>
      </c>
      <c r="N621" s="10" t="s">
        <v>279</v>
      </c>
      <c r="T621" s="15" t="s">
        <v>331</v>
      </c>
      <c r="U621" s="15" t="str">
        <f t="array" aca="1" ref="U621" ca="1">IFERROR(
IF(NOT(OR($G621="OBX",$G621="OBR")),INDEX(INDIRECT(U$2&amp;"!$A$1:$BJ$100"),MATCH("*"&amp;$G621&amp;"*",INDIRECT(U$2&amp;"!$B$1:$B$100"),0),MATCH($H621,INDIRECT(U$2&amp;"!$1:$1"),0)),
IF(OR($G621="OBX",$G621="OBR"),INDEX(INDIRECT(U$2&amp;"!$A$1:$BJ$100"),MATCH((("*"&amp;$G621&amp;"*")&amp;("*"&amp;$I621&amp;"*")&amp;("*"&amp;$J621&amp;"*")&amp;("*"&amp;$K621&amp;"*")),INDIRECT(U$2&amp;"!$B$1:$B$100")&amp;INDIRECT(U$2&amp;"!$E$1:$E$100")&amp;INDIRECT(U$2&amp;"!$G$1:$G$100")&amp;INDIRECT(U$2&amp;"!$F$1:$F$100"),0),MATCH($H621,INDIRECT(U$2&amp;"!$1:$1"),0)))),
"Not found")</f>
        <v>Not found</v>
      </c>
      <c r="V621" s="16" t="str">
        <f t="shared" ca="1" si="36"/>
        <v/>
      </c>
    </row>
    <row r="622" spans="1:22" ht="15" customHeight="1" x14ac:dyDescent="0.25">
      <c r="A622" s="10">
        <v>621</v>
      </c>
      <c r="B622" s="41"/>
      <c r="C622" s="10" t="s">
        <v>269</v>
      </c>
      <c r="D622" s="10" t="s">
        <v>268</v>
      </c>
      <c r="E622" s="20" t="s">
        <v>80</v>
      </c>
      <c r="F622" s="10" t="s">
        <v>277</v>
      </c>
      <c r="G622" s="10" t="s">
        <v>80</v>
      </c>
      <c r="H622" s="9">
        <v>14</v>
      </c>
      <c r="I622" s="10" t="s">
        <v>277</v>
      </c>
      <c r="L622" s="10" t="s">
        <v>278</v>
      </c>
      <c r="M622" s="22" t="s">
        <v>1424</v>
      </c>
      <c r="N622" s="10" t="s">
        <v>279</v>
      </c>
      <c r="S622" s="46"/>
      <c r="T622" s="17" t="str">
        <f>IF(S622=0,"",(CONCATENATE(TEXT(S622,"yyyymmddhhmm"),"-0",'Summary Info'!$C$10)))</f>
        <v/>
      </c>
      <c r="U622" s="15" t="str">
        <f t="array" aca="1" ref="U622" ca="1">IFERROR(
IF(NOT(OR($G622="OBX",$G622="OBR")),INDEX(INDIRECT(U$2&amp;"!$A$1:$BJ$100"),MATCH("*"&amp;$G622&amp;"*",INDIRECT(U$2&amp;"!$B$1:$B$100"),0),MATCH($H622,INDIRECT(U$2&amp;"!$1:$1"),0)),
IF(OR($G622="OBX",$G622="OBR"),INDEX(INDIRECT(U$2&amp;"!$A$1:$BJ$100"),MATCH((("*"&amp;$G622&amp;"*")&amp;("*"&amp;$I622&amp;"*")&amp;("*"&amp;$J622&amp;"*")&amp;("*"&amp;$K622&amp;"*")),INDIRECT(U$2&amp;"!$B$1:$B$100")&amp;INDIRECT(U$2&amp;"!$E$1:$E$100")&amp;INDIRECT(U$2&amp;"!$G$1:$G$100")&amp;INDIRECT(U$2&amp;"!$F$1:$F$100"),0),MATCH($H622,INDIRECT(U$2&amp;"!$1:$1"),0)))),
"Not found")</f>
        <v>Not found</v>
      </c>
      <c r="V622" s="16" t="str">
        <f t="shared" ca="1" si="36"/>
        <v/>
      </c>
    </row>
    <row r="623" spans="1:22" ht="15" customHeight="1" x14ac:dyDescent="0.25">
      <c r="A623" s="10">
        <v>622</v>
      </c>
      <c r="B623" s="41"/>
      <c r="C623" s="10" t="s">
        <v>269</v>
      </c>
      <c r="D623" s="10" t="s">
        <v>268</v>
      </c>
      <c r="E623" s="20" t="s">
        <v>80</v>
      </c>
      <c r="F623" s="10" t="s">
        <v>277</v>
      </c>
      <c r="G623" s="10" t="s">
        <v>80</v>
      </c>
      <c r="H623" s="10">
        <v>29</v>
      </c>
      <c r="I623" s="10" t="s">
        <v>277</v>
      </c>
      <c r="L623" s="10" t="s">
        <v>278</v>
      </c>
      <c r="M623" s="10" t="s">
        <v>853</v>
      </c>
      <c r="N623" s="10" t="s">
        <v>279</v>
      </c>
      <c r="S623" s="17"/>
      <c r="T623" s="14" t="s">
        <v>860</v>
      </c>
      <c r="U623" s="15" t="str">
        <f t="array" aca="1" ref="U623" ca="1">IFERROR(
IF(NOT(OR($G623="OBX",$G623="OBR")),INDEX(INDIRECT(U$2&amp;"!$A$1:$BJ$100"),MATCH("*"&amp;$G623&amp;"*",INDIRECT(U$2&amp;"!$B$1:$B$100"),0),MATCH($H623,INDIRECT(U$2&amp;"!$1:$1"),0)),
IF(OR($G623="OBX",$G623="OBR"),INDEX(INDIRECT(U$2&amp;"!$A$1:$BJ$100"),MATCH((("*"&amp;$G623&amp;"*")&amp;("*"&amp;$I623&amp;"*")&amp;("*"&amp;$J623&amp;"*")&amp;("*"&amp;$K623&amp;"*")),INDIRECT(U$2&amp;"!$B$1:$B$100")&amp;INDIRECT(U$2&amp;"!$E$1:$E$100")&amp;INDIRECT(U$2&amp;"!$G$1:$G$100")&amp;INDIRECT(U$2&amp;"!$F$1:$F$100"),0),MATCH($H623,INDIRECT(U$2&amp;"!$1:$1"),0)))),
"Not found")</f>
        <v>Not found</v>
      </c>
      <c r="V623" s="16" t="str">
        <f t="shared" ca="1" si="36"/>
        <v/>
      </c>
    </row>
    <row r="624" spans="1:22" ht="15" customHeight="1" x14ac:dyDescent="0.25">
      <c r="A624" s="10">
        <v>623</v>
      </c>
      <c r="B624" s="41"/>
      <c r="C624" s="21" t="s">
        <v>269</v>
      </c>
      <c r="D624" s="21"/>
      <c r="E624" s="21"/>
      <c r="F624" s="21"/>
      <c r="G624" s="21"/>
      <c r="H624" s="21"/>
      <c r="I624" s="21"/>
      <c r="J624" s="21"/>
      <c r="K624" s="21"/>
      <c r="L624" s="21"/>
      <c r="M624" s="21" t="s">
        <v>167</v>
      </c>
      <c r="N624" s="21"/>
      <c r="O624" s="21"/>
      <c r="P624" s="21"/>
      <c r="Q624" s="21"/>
      <c r="R624" s="21"/>
      <c r="S624" s="21"/>
      <c r="T624" s="21"/>
      <c r="U624" s="21"/>
      <c r="V624" s="21"/>
    </row>
    <row r="625" spans="1:22" ht="15" customHeight="1" x14ac:dyDescent="0.25">
      <c r="A625" s="10">
        <v>624</v>
      </c>
      <c r="B625" s="41"/>
      <c r="C625" s="10" t="s">
        <v>269</v>
      </c>
      <c r="D625" s="10" t="s">
        <v>268</v>
      </c>
      <c r="E625" s="20" t="s">
        <v>80</v>
      </c>
      <c r="F625" s="10" t="s">
        <v>166</v>
      </c>
      <c r="G625" s="10" t="s">
        <v>80</v>
      </c>
      <c r="H625" s="10">
        <v>3</v>
      </c>
      <c r="I625" s="10" t="s">
        <v>166</v>
      </c>
      <c r="L625" s="10" t="s">
        <v>167</v>
      </c>
      <c r="M625" s="22" t="s">
        <v>872</v>
      </c>
      <c r="N625" s="10" t="s">
        <v>1483</v>
      </c>
      <c r="O625" s="10" t="s">
        <v>1036</v>
      </c>
      <c r="P625" s="10" t="s">
        <v>331</v>
      </c>
      <c r="Q625" s="20" t="s">
        <v>168</v>
      </c>
      <c r="R625" s="10" t="s">
        <v>1501</v>
      </c>
      <c r="T625" s="14" t="s">
        <v>1685</v>
      </c>
      <c r="U625" s="15" t="str">
        <f t="array" aca="1" ref="U625" ca="1">IFERROR(
IF(NOT(OR($G625="OBX",$G625="OBR")),INDEX(INDIRECT(U$2&amp;"!$A$1:$BJ$100"),MATCH("*"&amp;$G625&amp;"*",INDIRECT(U$2&amp;"!$B$1:$B$100"),0),MATCH($H625,INDIRECT(U$2&amp;"!$1:$1"),0)),
IF(OR($G625="OBX",$G625="OBR"),INDEX(INDIRECT(U$2&amp;"!$A$1:$BJ$100"),MATCH((("*"&amp;$G625&amp;"*")&amp;("*"&amp;$I625&amp;"*")&amp;("*"&amp;$J625&amp;"*")&amp;("*"&amp;$K625&amp;"*")),INDIRECT(U$2&amp;"!$B$1:$B$100")&amp;INDIRECT(U$2&amp;"!$E$1:$E$100")&amp;INDIRECT(U$2&amp;"!$G$1:$G$100")&amp;INDIRECT(U$2&amp;"!$F$1:$F$100"),0),MATCH($H625,INDIRECT(U$2&amp;"!$1:$1"),0)))),
"Not found")</f>
        <v>58232-0^Hearing loss risk indicators [Identifier]^LN</v>
      </c>
      <c r="V625" s="16" t="str">
        <f t="shared" ref="V625:V631" ca="1" si="37">IF(T625=U625,"Match","")</f>
        <v>Match</v>
      </c>
    </row>
    <row r="626" spans="1:22" ht="15" customHeight="1" x14ac:dyDescent="0.25">
      <c r="A626" s="10">
        <v>625</v>
      </c>
      <c r="B626" s="41"/>
      <c r="C626" s="10" t="s">
        <v>269</v>
      </c>
      <c r="D626" s="10" t="s">
        <v>268</v>
      </c>
      <c r="E626" s="20" t="s">
        <v>80</v>
      </c>
      <c r="F626" s="10" t="s">
        <v>166</v>
      </c>
      <c r="G626" s="10" t="s">
        <v>80</v>
      </c>
      <c r="H626" s="9">
        <v>5</v>
      </c>
      <c r="I626" s="10" t="s">
        <v>166</v>
      </c>
      <c r="J626" s="10" t="str">
        <f t="array" ref="J626">IFERROR(INDEX(Mappings!I:I,MATCH(#REF!&amp;L626,Mappings!J:J&amp;Mappings!D:D,0)),"")</f>
        <v/>
      </c>
      <c r="L626" s="10" t="s">
        <v>167</v>
      </c>
      <c r="M626" s="10" t="s">
        <v>580</v>
      </c>
      <c r="N626" s="10" t="s">
        <v>1483</v>
      </c>
      <c r="S626" s="18" t="s">
        <v>46</v>
      </c>
      <c r="T626" s="17" t="str">
        <f t="array" ref="T626">IFERROR(INDEX(Mappings!$L:$L,MATCH(S626&amp;$L626,Mappings!$J:$J&amp;Mappings!$D:$D,0)),"")</f>
        <v>LA137-2^None^LN</v>
      </c>
      <c r="U626" s="15" t="str">
        <f t="array" aca="1" ref="U626" ca="1">IFERROR(
IF(NOT(OR($G626="OBX",$G626="OBR")),INDEX(INDIRECT(U$2&amp;"!$A$1:$BJ$100"),MATCH("*"&amp;$G626&amp;"*",INDIRECT(U$2&amp;"!$B$1:$B$100"),0),MATCH($H626,INDIRECT(U$2&amp;"!$1:$1"),0)),
IF(OR($G626="OBX",$G626="OBR"),INDEX(INDIRECT(U$2&amp;"!$A$1:$BJ$100"),MATCH((("*"&amp;$G626&amp;"*")&amp;("*"&amp;$I626&amp;"*")&amp;("*"&amp;$J626&amp;"*")&amp;("*"&amp;$K626&amp;"*")),INDIRECT(U$2&amp;"!$B$1:$B$100")&amp;INDIRECT(U$2&amp;"!$E$1:$E$100")&amp;INDIRECT(U$2&amp;"!$G$1:$G$100")&amp;INDIRECT(U$2&amp;"!$F$1:$F$100"),0),MATCH($H626,INDIRECT(U$2&amp;"!$1:$1"),0)))),
"Not found")</f>
        <v>LA137-2^None^LN</v>
      </c>
      <c r="V626" s="16" t="str">
        <f t="shared" ca="1" si="37"/>
        <v>Match</v>
      </c>
    </row>
    <row r="627" spans="1:22" ht="15" customHeight="1" x14ac:dyDescent="0.25">
      <c r="A627" s="10">
        <v>626</v>
      </c>
      <c r="B627" s="41"/>
      <c r="C627" s="10" t="s">
        <v>269</v>
      </c>
      <c r="D627" s="10" t="s">
        <v>268</v>
      </c>
      <c r="E627" s="20" t="s">
        <v>80</v>
      </c>
      <c r="F627" s="10" t="s">
        <v>166</v>
      </c>
      <c r="G627" s="10" t="s">
        <v>80</v>
      </c>
      <c r="H627" s="10">
        <v>2</v>
      </c>
      <c r="I627" s="10" t="s">
        <v>166</v>
      </c>
      <c r="L627" s="10" t="s">
        <v>167</v>
      </c>
      <c r="M627" s="22" t="s">
        <v>587</v>
      </c>
      <c r="N627" s="10" t="s">
        <v>1483</v>
      </c>
      <c r="S627" s="9"/>
      <c r="T627" s="14" t="s">
        <v>82</v>
      </c>
      <c r="U627" s="15" t="str">
        <f t="array" aca="1" ref="U627" ca="1">IFERROR(
IF(NOT(OR($G627="OBX",$G627="OBR")),INDEX(INDIRECT(U$2&amp;"!$A$1:$BJ$100"),MATCH("*"&amp;$G627&amp;"*",INDIRECT(U$2&amp;"!$B$1:$B$100"),0),MATCH($H627,INDIRECT(U$2&amp;"!$1:$1"),0)),
IF(OR($G627="OBX",$G627="OBR"),INDEX(INDIRECT(U$2&amp;"!$A$1:$BJ$100"),MATCH((("*"&amp;$G627&amp;"*")&amp;("*"&amp;$I627&amp;"*")&amp;("*"&amp;$J627&amp;"*")&amp;("*"&amp;$K627&amp;"*")),INDIRECT(U$2&amp;"!$B$1:$B$100")&amp;INDIRECT(U$2&amp;"!$E$1:$E$100")&amp;INDIRECT(U$2&amp;"!$G$1:$G$100")&amp;INDIRECT(U$2&amp;"!$F$1:$F$100"),0),MATCH($H627,INDIRECT(U$2&amp;"!$1:$1"),0)))),
"Not found")</f>
        <v>CWE</v>
      </c>
      <c r="V627" s="16" t="str">
        <f t="shared" ca="1" si="37"/>
        <v>Match</v>
      </c>
    </row>
    <row r="628" spans="1:22" ht="15" customHeight="1" x14ac:dyDescent="0.25">
      <c r="A628" s="10">
        <v>627</v>
      </c>
      <c r="B628" s="41"/>
      <c r="C628" s="10" t="s">
        <v>269</v>
      </c>
      <c r="D628" s="10" t="s">
        <v>268</v>
      </c>
      <c r="E628" s="20" t="s">
        <v>80</v>
      </c>
      <c r="F628" s="10" t="s">
        <v>166</v>
      </c>
      <c r="G628" s="10" t="s">
        <v>80</v>
      </c>
      <c r="H628" s="10">
        <v>4</v>
      </c>
      <c r="I628" s="10" t="s">
        <v>166</v>
      </c>
      <c r="L628" s="10" t="s">
        <v>167</v>
      </c>
      <c r="M628" s="22" t="s">
        <v>1412</v>
      </c>
      <c r="N628" s="10" t="s">
        <v>1483</v>
      </c>
      <c r="T628" s="17">
        <f>S628</f>
        <v>0</v>
      </c>
      <c r="U628" s="15">
        <f t="array" aca="1" ref="U628" ca="1">IFERROR(
IF(NOT(OR($G628="OBX",$G628="OBR")),INDEX(INDIRECT(U$2&amp;"!$A$1:$BJ$100"),MATCH("*"&amp;$G628&amp;"*",INDIRECT(U$2&amp;"!$B$1:$B$100"),0),MATCH($H628,INDIRECT(U$2&amp;"!$1:$1"),0)),
IF(OR($G628="OBX",$G628="OBR"),INDEX(INDIRECT(U$2&amp;"!$A$1:$BJ$100"),MATCH((("*"&amp;$G628&amp;"*")&amp;("*"&amp;$I628&amp;"*")&amp;("*"&amp;$J628&amp;"*")&amp;("*"&amp;$K628&amp;"*")),INDIRECT(U$2&amp;"!$B$1:$B$100")&amp;INDIRECT(U$2&amp;"!$E$1:$E$100")&amp;INDIRECT(U$2&amp;"!$G$1:$G$100")&amp;INDIRECT(U$2&amp;"!$F$1:$F$100"),0),MATCH($H628,INDIRECT(U$2&amp;"!$1:$1"),0)))),
"Not found")</f>
        <v>0</v>
      </c>
      <c r="V628" s="16" t="str">
        <f t="shared" ca="1" si="37"/>
        <v>Match</v>
      </c>
    </row>
    <row r="629" spans="1:22" ht="15" customHeight="1" x14ac:dyDescent="0.25">
      <c r="A629" s="10">
        <v>628</v>
      </c>
      <c r="B629" s="41"/>
      <c r="C629" s="10" t="s">
        <v>269</v>
      </c>
      <c r="D629" s="10" t="s">
        <v>268</v>
      </c>
      <c r="E629" s="20" t="s">
        <v>80</v>
      </c>
      <c r="F629" s="10" t="s">
        <v>166</v>
      </c>
      <c r="G629" s="10" t="s">
        <v>80</v>
      </c>
      <c r="H629" s="10">
        <v>11</v>
      </c>
      <c r="I629" s="10" t="s">
        <v>166</v>
      </c>
      <c r="L629" s="10" t="s">
        <v>167</v>
      </c>
      <c r="M629" s="22" t="s">
        <v>502</v>
      </c>
      <c r="N629" s="10" t="s">
        <v>1483</v>
      </c>
      <c r="T629" s="15" t="s">
        <v>331</v>
      </c>
      <c r="U629" s="15" t="str">
        <f t="array" aca="1" ref="U629" ca="1">IFERROR(
IF(NOT(OR($G629="OBX",$G629="OBR")),INDEX(INDIRECT(U$2&amp;"!$A$1:$BJ$100"),MATCH("*"&amp;$G629&amp;"*",INDIRECT(U$2&amp;"!$B$1:$B$100"),0),MATCH($H629,INDIRECT(U$2&amp;"!$1:$1"),0)),
IF(OR($G629="OBX",$G629="OBR"),INDEX(INDIRECT(U$2&amp;"!$A$1:$BJ$100"),MATCH((("*"&amp;$G629&amp;"*")&amp;("*"&amp;$I629&amp;"*")&amp;("*"&amp;$J629&amp;"*")&amp;("*"&amp;$K629&amp;"*")),INDIRECT(U$2&amp;"!$B$1:$B$100")&amp;INDIRECT(U$2&amp;"!$E$1:$E$100")&amp;INDIRECT(U$2&amp;"!$G$1:$G$100")&amp;INDIRECT(U$2&amp;"!$F$1:$F$100"),0),MATCH($H629,INDIRECT(U$2&amp;"!$1:$1"),0)))),
"Not found")</f>
        <v>O</v>
      </c>
      <c r="V629" s="16" t="str">
        <f t="shared" ca="1" si="37"/>
        <v>Match</v>
      </c>
    </row>
    <row r="630" spans="1:22" ht="15" customHeight="1" x14ac:dyDescent="0.25">
      <c r="A630" s="10">
        <v>629</v>
      </c>
      <c r="B630" s="41"/>
      <c r="C630" s="10" t="s">
        <v>269</v>
      </c>
      <c r="D630" s="10" t="s">
        <v>268</v>
      </c>
      <c r="E630" s="20" t="s">
        <v>80</v>
      </c>
      <c r="F630" s="10" t="s">
        <v>166</v>
      </c>
      <c r="G630" s="10" t="s">
        <v>80</v>
      </c>
      <c r="H630" s="9">
        <v>14</v>
      </c>
      <c r="I630" s="10" t="s">
        <v>166</v>
      </c>
      <c r="L630" s="10" t="s">
        <v>167</v>
      </c>
      <c r="M630" s="22" t="s">
        <v>1424</v>
      </c>
      <c r="N630" s="10" t="s">
        <v>1483</v>
      </c>
      <c r="S630" s="46">
        <v>42788.787499999999</v>
      </c>
      <c r="T630" s="17" t="str">
        <f>IF(S630=0,"",(CONCATENATE(TEXT(S630,"yyyymmddhhmm"),"-0",'Summary Info'!$C$10)))</f>
        <v>201702221854-0500</v>
      </c>
      <c r="U630" s="15" t="str">
        <f t="array" aca="1" ref="U630" ca="1">IFERROR(
IF(NOT(OR($G630="OBX",$G630="OBR")),INDEX(INDIRECT(U$2&amp;"!$A$1:$BJ$100"),MATCH("*"&amp;$G630&amp;"*",INDIRECT(U$2&amp;"!$B$1:$B$100"),0),MATCH($H630,INDIRECT(U$2&amp;"!$1:$1"),0)),
IF(OR($G630="OBX",$G630="OBR"),INDEX(INDIRECT(U$2&amp;"!$A$1:$BJ$100"),MATCH((("*"&amp;$G630&amp;"*")&amp;("*"&amp;$I630&amp;"*")&amp;("*"&amp;$J630&amp;"*")&amp;("*"&amp;$K630&amp;"*")),INDIRECT(U$2&amp;"!$B$1:$B$100")&amp;INDIRECT(U$2&amp;"!$E$1:$E$100")&amp;INDIRECT(U$2&amp;"!$G$1:$G$100")&amp;INDIRECT(U$2&amp;"!$F$1:$F$100"),0),MATCH($H630,INDIRECT(U$2&amp;"!$1:$1"),0)))),
"Not found")</f>
        <v>201702221854-0500</v>
      </c>
      <c r="V630" s="16" t="str">
        <f t="shared" ca="1" si="37"/>
        <v>Match</v>
      </c>
    </row>
    <row r="631" spans="1:22" ht="15" customHeight="1" x14ac:dyDescent="0.25">
      <c r="A631" s="10">
        <v>630</v>
      </c>
      <c r="B631" s="41"/>
      <c r="C631" s="10" t="s">
        <v>269</v>
      </c>
      <c r="D631" s="10" t="s">
        <v>268</v>
      </c>
      <c r="E631" s="20" t="s">
        <v>80</v>
      </c>
      <c r="F631" s="10" t="s">
        <v>166</v>
      </c>
      <c r="G631" s="10" t="s">
        <v>80</v>
      </c>
      <c r="H631" s="10">
        <v>29</v>
      </c>
      <c r="I631" s="10" t="s">
        <v>166</v>
      </c>
      <c r="L631" s="10" t="s">
        <v>167</v>
      </c>
      <c r="M631" s="10" t="s">
        <v>853</v>
      </c>
      <c r="N631" s="10" t="s">
        <v>1483</v>
      </c>
      <c r="S631" s="17"/>
      <c r="T631" s="14" t="s">
        <v>860</v>
      </c>
      <c r="U631" s="15" t="str">
        <f t="array" aca="1" ref="U631" ca="1">IFERROR(
IF(NOT(OR($G631="OBX",$G631="OBR")),INDEX(INDIRECT(U$2&amp;"!$A$1:$BJ$100"),MATCH("*"&amp;$G631&amp;"*",INDIRECT(U$2&amp;"!$B$1:$B$100"),0),MATCH($H631,INDIRECT(U$2&amp;"!$1:$1"),0)),
IF(OR($G631="OBX",$G631="OBR"),INDEX(INDIRECT(U$2&amp;"!$A$1:$BJ$100"),MATCH((("*"&amp;$G631&amp;"*")&amp;("*"&amp;$I631&amp;"*")&amp;("*"&amp;$J631&amp;"*")&amp;("*"&amp;$K631&amp;"*")),INDIRECT(U$2&amp;"!$B$1:$B$100")&amp;INDIRECT(U$2&amp;"!$E$1:$E$100")&amp;INDIRECT(U$2&amp;"!$G$1:$G$100")&amp;INDIRECT(U$2&amp;"!$F$1:$F$100"),0),MATCH($H631,INDIRECT(U$2&amp;"!$1:$1"),0)))),
"Not found")</f>
        <v>QST</v>
      </c>
      <c r="V631" s="16" t="str">
        <f t="shared" ca="1" si="37"/>
        <v>Match</v>
      </c>
    </row>
    <row r="632" spans="1:22" ht="15" customHeight="1" x14ac:dyDescent="0.25">
      <c r="A632" s="10">
        <v>631</v>
      </c>
      <c r="B632" s="41"/>
      <c r="C632" s="21"/>
      <c r="D632" s="21"/>
      <c r="E632" s="21"/>
      <c r="F632" s="21"/>
      <c r="G632" s="21"/>
      <c r="H632" s="21"/>
      <c r="I632" s="21"/>
      <c r="J632" s="21"/>
      <c r="K632" s="21"/>
      <c r="L632" s="21"/>
      <c r="M632" s="21" t="s">
        <v>297</v>
      </c>
      <c r="N632" s="21"/>
      <c r="O632" s="21"/>
      <c r="P632" s="21"/>
      <c r="Q632" s="21"/>
      <c r="R632" s="21"/>
      <c r="S632" s="21"/>
      <c r="T632" s="21"/>
      <c r="U632" s="21"/>
      <c r="V632" s="21"/>
    </row>
    <row r="633" spans="1:22" ht="15" customHeight="1" x14ac:dyDescent="0.25">
      <c r="A633" s="10">
        <v>632</v>
      </c>
      <c r="B633" s="41"/>
      <c r="C633" s="10" t="s">
        <v>269</v>
      </c>
      <c r="D633" s="10" t="s">
        <v>268</v>
      </c>
      <c r="E633" s="20" t="s">
        <v>80</v>
      </c>
      <c r="F633" s="10" t="s">
        <v>296</v>
      </c>
      <c r="G633" s="10" t="s">
        <v>80</v>
      </c>
      <c r="H633" s="10">
        <v>3</v>
      </c>
      <c r="I633" s="10" t="s">
        <v>296</v>
      </c>
      <c r="L633" s="10" t="s">
        <v>297</v>
      </c>
      <c r="M633" s="22" t="s">
        <v>872</v>
      </c>
      <c r="N633" s="10" t="s">
        <v>289</v>
      </c>
      <c r="O633" s="10" t="s">
        <v>983</v>
      </c>
      <c r="P633" s="10" t="s">
        <v>328</v>
      </c>
      <c r="Q633" s="20"/>
      <c r="T633" s="14" t="s">
        <v>1530</v>
      </c>
      <c r="U633" s="15" t="str">
        <f t="array" aca="1" ref="U633" ca="1">IFERROR(
IF(NOT(OR($G633="OBX",$G633="OBR")),INDEX(INDIRECT(U$2&amp;"!$A$1:$BJ$100"),MATCH("*"&amp;$G633&amp;"*",INDIRECT(U$2&amp;"!$B$1:$B$100"),0),MATCH($H633,INDIRECT(U$2&amp;"!$1:$1"),0)),
IF(OR($G633="OBX",$G633="OBR"),INDEX(INDIRECT(U$2&amp;"!$A$1:$BJ$100"),MATCH((("*"&amp;$G633&amp;"*")&amp;("*"&amp;$I633&amp;"*")&amp;("*"&amp;$J633&amp;"*")&amp;("*"&amp;$K633&amp;"*")),INDIRECT(U$2&amp;"!$B$1:$B$100")&amp;INDIRECT(U$2&amp;"!$E$1:$E$100")&amp;INDIRECT(U$2&amp;"!$G$1:$G$100")&amp;INDIRECT(U$2&amp;"!$F$1:$F$100"),0),MATCH($H633,INDIRECT(U$2&amp;"!$1:$1"),0)))),
"Not found")</f>
        <v>57723-9^Unique bar code number of Current sample^LN</v>
      </c>
      <c r="V633" s="16" t="str">
        <f t="shared" ref="V633:V639" ca="1" si="38">IF(T633=U633,"Match","")</f>
        <v>Match</v>
      </c>
    </row>
    <row r="634" spans="1:22" ht="15" customHeight="1" x14ac:dyDescent="0.25">
      <c r="A634" s="10">
        <v>633</v>
      </c>
      <c r="B634" s="41"/>
      <c r="C634" s="10" t="s">
        <v>269</v>
      </c>
      <c r="D634" s="10" t="s">
        <v>268</v>
      </c>
      <c r="E634" s="20" t="s">
        <v>80</v>
      </c>
      <c r="F634" s="10" t="s">
        <v>296</v>
      </c>
      <c r="G634" s="10" t="s">
        <v>80</v>
      </c>
      <c r="H634" s="9">
        <v>5</v>
      </c>
      <c r="I634" s="10" t="s">
        <v>296</v>
      </c>
      <c r="J634" s="10" t="str">
        <f t="array" ref="J634">IFERROR(INDEX(Mappings!I:I,MATCH(#REF!&amp;L634,Mappings!J:J&amp;Mappings!D:D,0)),"")</f>
        <v/>
      </c>
      <c r="L634" s="10" t="s">
        <v>297</v>
      </c>
      <c r="M634" s="10" t="s">
        <v>580</v>
      </c>
      <c r="N634" s="10" t="s">
        <v>289</v>
      </c>
      <c r="S634" s="13">
        <v>22820171</v>
      </c>
      <c r="T634" s="17">
        <f>S634</f>
        <v>22820171</v>
      </c>
      <c r="U634" s="15">
        <f t="array" aca="1" ref="U634" ca="1">IFERROR(
IF(NOT(OR($G634="OBX",$G634="OBR")),INDEX(INDIRECT(U$2&amp;"!$A$1:$BJ$100"),MATCH("*"&amp;$G634&amp;"*",INDIRECT(U$2&amp;"!$B$1:$B$100"),0),MATCH($H634,INDIRECT(U$2&amp;"!$1:$1"),0)),
IF(OR($G634="OBX",$G634="OBR"),INDEX(INDIRECT(U$2&amp;"!$A$1:$BJ$100"),MATCH((("*"&amp;$G634&amp;"*")&amp;("*"&amp;$I634&amp;"*")&amp;("*"&amp;$J634&amp;"*")&amp;("*"&amp;$K634&amp;"*")),INDIRECT(U$2&amp;"!$B$1:$B$100")&amp;INDIRECT(U$2&amp;"!$E$1:$E$100")&amp;INDIRECT(U$2&amp;"!$G$1:$G$100")&amp;INDIRECT(U$2&amp;"!$F$1:$F$100"),0),MATCH($H634,INDIRECT(U$2&amp;"!$1:$1"),0)))),
"Not found")</f>
        <v>22820171</v>
      </c>
      <c r="V634" s="16" t="str">
        <f t="shared" ca="1" si="38"/>
        <v>Match</v>
      </c>
    </row>
    <row r="635" spans="1:22" ht="15" customHeight="1" x14ac:dyDescent="0.25">
      <c r="A635" s="10">
        <v>634</v>
      </c>
      <c r="B635" s="41"/>
      <c r="C635" s="10" t="s">
        <v>269</v>
      </c>
      <c r="D635" s="10" t="s">
        <v>268</v>
      </c>
      <c r="E635" s="20" t="s">
        <v>80</v>
      </c>
      <c r="F635" s="10" t="s">
        <v>296</v>
      </c>
      <c r="G635" s="10" t="s">
        <v>80</v>
      </c>
      <c r="H635" s="10">
        <v>2</v>
      </c>
      <c r="I635" s="10" t="s">
        <v>296</v>
      </c>
      <c r="L635" s="10" t="s">
        <v>297</v>
      </c>
      <c r="M635" s="22" t="s">
        <v>587</v>
      </c>
      <c r="N635" s="10" t="s">
        <v>289</v>
      </c>
      <c r="T635" s="14" t="s">
        <v>612</v>
      </c>
      <c r="U635" s="15" t="str">
        <f t="array" aca="1" ref="U635" ca="1">IFERROR(
IF(NOT(OR($G635="OBX",$G635="OBR")),INDEX(INDIRECT(U$2&amp;"!$A$1:$BJ$100"),MATCH("*"&amp;$G635&amp;"*",INDIRECT(U$2&amp;"!$B$1:$B$100"),0),MATCH($H635,INDIRECT(U$2&amp;"!$1:$1"),0)),
IF(OR($G635="OBX",$G635="OBR"),INDEX(INDIRECT(U$2&amp;"!$A$1:$BJ$100"),MATCH((("*"&amp;$G635&amp;"*")&amp;("*"&amp;$I635&amp;"*")&amp;("*"&amp;$J635&amp;"*")&amp;("*"&amp;$K635&amp;"*")),INDIRECT(U$2&amp;"!$B$1:$B$100")&amp;INDIRECT(U$2&amp;"!$E$1:$E$100")&amp;INDIRECT(U$2&amp;"!$G$1:$G$100")&amp;INDIRECT(U$2&amp;"!$F$1:$F$100"),0),MATCH($H635,INDIRECT(U$2&amp;"!$1:$1"),0)))),
"Not found")</f>
        <v>TX</v>
      </c>
      <c r="V635" s="16" t="str">
        <f t="shared" ca="1" si="38"/>
        <v>Match</v>
      </c>
    </row>
    <row r="636" spans="1:22" ht="15" customHeight="1" x14ac:dyDescent="0.25">
      <c r="A636" s="10">
        <v>635</v>
      </c>
      <c r="B636" s="41"/>
      <c r="C636" s="10" t="s">
        <v>269</v>
      </c>
      <c r="D636" s="10" t="s">
        <v>268</v>
      </c>
      <c r="E636" s="20" t="s">
        <v>80</v>
      </c>
      <c r="F636" s="10" t="s">
        <v>296</v>
      </c>
      <c r="G636" s="10" t="s">
        <v>80</v>
      </c>
      <c r="H636" s="10">
        <v>4</v>
      </c>
      <c r="I636" s="10" t="s">
        <v>296</v>
      </c>
      <c r="L636" s="10" t="s">
        <v>297</v>
      </c>
      <c r="M636" s="22" t="s">
        <v>1412</v>
      </c>
      <c r="N636" s="10" t="s">
        <v>289</v>
      </c>
      <c r="T636" s="17">
        <f>S636</f>
        <v>0</v>
      </c>
      <c r="U636" s="15">
        <f t="array" aca="1" ref="U636" ca="1">IFERROR(
IF(NOT(OR($G636="OBX",$G636="OBR")),INDEX(INDIRECT(U$2&amp;"!$A$1:$BJ$100"),MATCH("*"&amp;$G636&amp;"*",INDIRECT(U$2&amp;"!$B$1:$B$100"),0),MATCH($H636,INDIRECT(U$2&amp;"!$1:$1"),0)),
IF(OR($G636="OBX",$G636="OBR"),INDEX(INDIRECT(U$2&amp;"!$A$1:$BJ$100"),MATCH((("*"&amp;$G636&amp;"*")&amp;("*"&amp;$I636&amp;"*")&amp;("*"&amp;$J636&amp;"*")&amp;("*"&amp;$K636&amp;"*")),INDIRECT(U$2&amp;"!$B$1:$B$100")&amp;INDIRECT(U$2&amp;"!$E$1:$E$100")&amp;INDIRECT(U$2&amp;"!$G$1:$G$100")&amp;INDIRECT(U$2&amp;"!$F$1:$F$100"),0),MATCH($H636,INDIRECT(U$2&amp;"!$1:$1"),0)))),
"Not found")</f>
        <v>0</v>
      </c>
      <c r="V636" s="16" t="str">
        <f t="shared" ca="1" si="38"/>
        <v>Match</v>
      </c>
    </row>
    <row r="637" spans="1:22" ht="15" customHeight="1" x14ac:dyDescent="0.25">
      <c r="A637" s="10">
        <v>636</v>
      </c>
      <c r="B637" s="41"/>
      <c r="C637" s="10" t="s">
        <v>269</v>
      </c>
      <c r="D637" s="10" t="s">
        <v>268</v>
      </c>
      <c r="E637" s="20" t="s">
        <v>80</v>
      </c>
      <c r="F637" s="10" t="s">
        <v>296</v>
      </c>
      <c r="G637" s="10" t="s">
        <v>80</v>
      </c>
      <c r="H637" s="10">
        <v>11</v>
      </c>
      <c r="I637" s="10" t="s">
        <v>296</v>
      </c>
      <c r="L637" s="10" t="s">
        <v>297</v>
      </c>
      <c r="M637" s="22" t="s">
        <v>502</v>
      </c>
      <c r="N637" s="10" t="s">
        <v>289</v>
      </c>
      <c r="T637" s="15" t="s">
        <v>331</v>
      </c>
      <c r="U637" s="15" t="str">
        <f t="array" aca="1" ref="U637" ca="1">IFERROR(
IF(NOT(OR($G637="OBX",$G637="OBR")),INDEX(INDIRECT(U$2&amp;"!$A$1:$BJ$100"),MATCH("*"&amp;$G637&amp;"*",INDIRECT(U$2&amp;"!$B$1:$B$100"),0),MATCH($H637,INDIRECT(U$2&amp;"!$1:$1"),0)),
IF(OR($G637="OBX",$G637="OBR"),INDEX(INDIRECT(U$2&amp;"!$A$1:$BJ$100"),MATCH((("*"&amp;$G637&amp;"*")&amp;("*"&amp;$I637&amp;"*")&amp;("*"&amp;$J637&amp;"*")&amp;("*"&amp;$K637&amp;"*")),INDIRECT(U$2&amp;"!$B$1:$B$100")&amp;INDIRECT(U$2&amp;"!$E$1:$E$100")&amp;INDIRECT(U$2&amp;"!$G$1:$G$100")&amp;INDIRECT(U$2&amp;"!$F$1:$F$100"),0),MATCH($H637,INDIRECT(U$2&amp;"!$1:$1"),0)))),
"Not found")</f>
        <v>O</v>
      </c>
      <c r="V637" s="16" t="str">
        <f t="shared" ca="1" si="38"/>
        <v>Match</v>
      </c>
    </row>
    <row r="638" spans="1:22" ht="15" customHeight="1" x14ac:dyDescent="0.25">
      <c r="A638" s="10">
        <v>637</v>
      </c>
      <c r="B638" s="41"/>
      <c r="C638" s="10" t="s">
        <v>269</v>
      </c>
      <c r="D638" s="10" t="s">
        <v>268</v>
      </c>
      <c r="E638" s="20" t="s">
        <v>80</v>
      </c>
      <c r="F638" s="10" t="s">
        <v>296</v>
      </c>
      <c r="G638" s="10" t="s">
        <v>80</v>
      </c>
      <c r="H638" s="9">
        <v>14</v>
      </c>
      <c r="I638" s="10" t="s">
        <v>296</v>
      </c>
      <c r="L638" s="10" t="s">
        <v>297</v>
      </c>
      <c r="M638" s="22" t="s">
        <v>1424</v>
      </c>
      <c r="N638" s="10" t="s">
        <v>289</v>
      </c>
      <c r="S638" s="46">
        <v>42788.787499999999</v>
      </c>
      <c r="T638" s="17" t="str">
        <f>IF(S638=0,"",(CONCATENATE(TEXT(S638,"yyyymmddhhmm"),"-0",'Summary Info'!$C$10)))</f>
        <v>201702221854-0500</v>
      </c>
      <c r="U638" s="15" t="str">
        <f t="array" aca="1" ref="U638" ca="1">IFERROR(
IF(NOT(OR($G638="OBX",$G638="OBR")),INDEX(INDIRECT(U$2&amp;"!$A$1:$BJ$100"),MATCH("*"&amp;$G638&amp;"*",INDIRECT(U$2&amp;"!$B$1:$B$100"),0),MATCH($H638,INDIRECT(U$2&amp;"!$1:$1"),0)),
IF(OR($G638="OBX",$G638="OBR"),INDEX(INDIRECT(U$2&amp;"!$A$1:$BJ$100"),MATCH((("*"&amp;$G638&amp;"*")&amp;("*"&amp;$I638&amp;"*")&amp;("*"&amp;$J638&amp;"*")&amp;("*"&amp;$K638&amp;"*")),INDIRECT(U$2&amp;"!$B$1:$B$100")&amp;INDIRECT(U$2&amp;"!$E$1:$E$100")&amp;INDIRECT(U$2&amp;"!$G$1:$G$100")&amp;INDIRECT(U$2&amp;"!$F$1:$F$100"),0),MATCH($H638,INDIRECT(U$2&amp;"!$1:$1"),0)))),
"Not found")</f>
        <v>201702221854-0500</v>
      </c>
      <c r="V638" s="16" t="str">
        <f t="shared" ca="1" si="38"/>
        <v>Match</v>
      </c>
    </row>
    <row r="639" spans="1:22" ht="15" customHeight="1" x14ac:dyDescent="0.25">
      <c r="A639" s="10">
        <v>638</v>
      </c>
      <c r="B639" s="41"/>
      <c r="C639" s="10" t="s">
        <v>269</v>
      </c>
      <c r="D639" s="10" t="s">
        <v>268</v>
      </c>
      <c r="E639" s="20" t="s">
        <v>80</v>
      </c>
      <c r="F639" s="10" t="s">
        <v>296</v>
      </c>
      <c r="G639" s="10" t="s">
        <v>80</v>
      </c>
      <c r="H639" s="10">
        <v>29</v>
      </c>
      <c r="I639" s="10" t="s">
        <v>296</v>
      </c>
      <c r="L639" s="10" t="s">
        <v>297</v>
      </c>
      <c r="M639" s="10" t="s">
        <v>853</v>
      </c>
      <c r="N639" s="10" t="s">
        <v>289</v>
      </c>
      <c r="S639" s="17"/>
      <c r="T639" s="14" t="s">
        <v>860</v>
      </c>
      <c r="U639" s="15" t="str">
        <f t="array" aca="1" ref="U639" ca="1">IFERROR(
IF(NOT(OR($G639="OBX",$G639="OBR")),INDEX(INDIRECT(U$2&amp;"!$A$1:$BJ$100"),MATCH("*"&amp;$G639&amp;"*",INDIRECT(U$2&amp;"!$B$1:$B$100"),0),MATCH($H639,INDIRECT(U$2&amp;"!$1:$1"),0)),
IF(OR($G639="OBX",$G639="OBR"),INDEX(INDIRECT(U$2&amp;"!$A$1:$BJ$100"),MATCH((("*"&amp;$G639&amp;"*")&amp;("*"&amp;$I639&amp;"*")&amp;("*"&amp;$J639&amp;"*")&amp;("*"&amp;$K639&amp;"*")),INDIRECT(U$2&amp;"!$B$1:$B$100")&amp;INDIRECT(U$2&amp;"!$E$1:$E$100")&amp;INDIRECT(U$2&amp;"!$G$1:$G$100")&amp;INDIRECT(U$2&amp;"!$F$1:$F$100"),0),MATCH($H639,INDIRECT(U$2&amp;"!$1:$1"),0)))),
"Not found")</f>
        <v>QST</v>
      </c>
      <c r="V639" s="16" t="str">
        <f t="shared" ca="1" si="38"/>
        <v>Match</v>
      </c>
    </row>
    <row r="640" spans="1:22" ht="15" customHeight="1" x14ac:dyDescent="0.25">
      <c r="A640" s="10">
        <v>639</v>
      </c>
      <c r="B640" s="41"/>
      <c r="C640" s="21" t="s">
        <v>269</v>
      </c>
      <c r="D640" s="21"/>
      <c r="E640" s="21"/>
      <c r="F640" s="21"/>
      <c r="G640" s="21"/>
      <c r="H640" s="21"/>
      <c r="I640" s="21"/>
      <c r="J640" s="21"/>
      <c r="K640" s="21"/>
      <c r="L640" s="21"/>
      <c r="M640" s="21" t="s">
        <v>299</v>
      </c>
      <c r="N640" s="21"/>
      <c r="O640" s="21"/>
      <c r="P640" s="21"/>
      <c r="Q640" s="21"/>
      <c r="R640" s="21"/>
      <c r="S640" s="21"/>
      <c r="T640" s="21"/>
      <c r="U640" s="21"/>
      <c r="V640" s="21"/>
    </row>
    <row r="641" spans="1:22" ht="15" customHeight="1" x14ac:dyDescent="0.25">
      <c r="A641" s="10">
        <v>640</v>
      </c>
      <c r="B641" s="41"/>
      <c r="C641" s="10" t="s">
        <v>269</v>
      </c>
      <c r="D641" s="10" t="s">
        <v>268</v>
      </c>
      <c r="E641" s="20" t="s">
        <v>80</v>
      </c>
      <c r="F641" s="10" t="s">
        <v>298</v>
      </c>
      <c r="G641" s="10" t="s">
        <v>80</v>
      </c>
      <c r="H641" s="10">
        <v>3</v>
      </c>
      <c r="I641" s="10" t="s">
        <v>298</v>
      </c>
      <c r="L641" s="10" t="s">
        <v>299</v>
      </c>
      <c r="M641" s="22" t="s">
        <v>872</v>
      </c>
      <c r="N641" s="10" t="s">
        <v>289</v>
      </c>
      <c r="O641" s="10" t="s">
        <v>987</v>
      </c>
      <c r="P641" s="10" t="s">
        <v>331</v>
      </c>
      <c r="Q641" s="20"/>
      <c r="T641" s="14" t="s">
        <v>1686</v>
      </c>
      <c r="U641" s="15" t="str">
        <f t="array" aca="1" ref="U641" ca="1">IFERROR(
IF(NOT(OR($G641="OBX",$G641="OBR")),INDEX(INDIRECT(U$2&amp;"!$A$1:$BJ$100"),MATCH("*"&amp;$G641&amp;"*",INDIRECT(U$2&amp;"!$B$1:$B$100"),0),MATCH($H641,INDIRECT(U$2&amp;"!$1:$1"),0)),
IF(OR($G641="OBX",$G641="OBR"),INDEX(INDIRECT(U$2&amp;"!$A$1:$BJ$100"),MATCH((("*"&amp;$G641&amp;"*")&amp;("*"&amp;$I641&amp;"*")&amp;("*"&amp;$J641&amp;"*")&amp;("*"&amp;$K641&amp;"*")),INDIRECT(U$2&amp;"!$B$1:$B$100")&amp;INDIRECT(U$2&amp;"!$E$1:$E$100")&amp;INDIRECT(U$2&amp;"!$G$1:$G$100")&amp;INDIRECT(U$2&amp;"!$F$1:$F$100"),0),MATCH($H641,INDIRECT(U$2&amp;"!$1:$1"),0)))),
"Not found")</f>
        <v>57711-4^Unique bar code number of Initial sample^LN</v>
      </c>
      <c r="V641" s="16" t="str">
        <f t="shared" ref="V641:V647" ca="1" si="39">IF(T641=U641,"Match","")</f>
        <v>Match</v>
      </c>
    </row>
    <row r="642" spans="1:22" ht="15" customHeight="1" x14ac:dyDescent="0.25">
      <c r="A642" s="10">
        <v>641</v>
      </c>
      <c r="B642" s="41"/>
      <c r="C642" s="10" t="s">
        <v>269</v>
      </c>
      <c r="D642" s="10" t="s">
        <v>268</v>
      </c>
      <c r="E642" s="20" t="s">
        <v>80</v>
      </c>
      <c r="F642" s="10" t="s">
        <v>298</v>
      </c>
      <c r="G642" s="10" t="s">
        <v>80</v>
      </c>
      <c r="H642" s="9">
        <v>5</v>
      </c>
      <c r="I642" s="10" t="s">
        <v>298</v>
      </c>
      <c r="J642" s="10" t="str">
        <f t="array" ref="J642">IFERROR(INDEX(Mappings!I:I,MATCH(#REF!&amp;L642,Mappings!J:J&amp;Mappings!D:D,0)),"")</f>
        <v/>
      </c>
      <c r="L642" s="10" t="s">
        <v>299</v>
      </c>
      <c r="M642" s="10" t="s">
        <v>580</v>
      </c>
      <c r="N642" s="10" t="s">
        <v>289</v>
      </c>
      <c r="S642" s="13" t="s">
        <v>330</v>
      </c>
      <c r="T642" s="17" t="str">
        <f>S642</f>
        <v>Not Applicable</v>
      </c>
      <c r="U642" s="15" t="str">
        <f t="array" aca="1" ref="U642" ca="1">IFERROR(
IF(NOT(OR($G642="OBX",$G642="OBR")),INDEX(INDIRECT(U$2&amp;"!$A$1:$BJ$100"),MATCH("*"&amp;$G642&amp;"*",INDIRECT(U$2&amp;"!$B$1:$B$100"),0),MATCH($H642,INDIRECT(U$2&amp;"!$1:$1"),0)),
IF(OR($G642="OBX",$G642="OBR"),INDEX(INDIRECT(U$2&amp;"!$A$1:$BJ$100"),MATCH((("*"&amp;$G642&amp;"*")&amp;("*"&amp;$I642&amp;"*")&amp;("*"&amp;$J642&amp;"*")&amp;("*"&amp;$K642&amp;"*")),INDIRECT(U$2&amp;"!$B$1:$B$100")&amp;INDIRECT(U$2&amp;"!$E$1:$E$100")&amp;INDIRECT(U$2&amp;"!$G$1:$G$100")&amp;INDIRECT(U$2&amp;"!$F$1:$F$100"),0),MATCH($H642,INDIRECT(U$2&amp;"!$1:$1"),0)))),
"Not found")</f>
        <v>Not Applicable</v>
      </c>
      <c r="V642" s="16" t="str">
        <f t="shared" ca="1" si="39"/>
        <v>Match</v>
      </c>
    </row>
    <row r="643" spans="1:22" ht="15" customHeight="1" x14ac:dyDescent="0.25">
      <c r="A643" s="10">
        <v>642</v>
      </c>
      <c r="B643" s="41"/>
      <c r="C643" s="10" t="s">
        <v>269</v>
      </c>
      <c r="D643" s="10" t="s">
        <v>268</v>
      </c>
      <c r="E643" s="20" t="s">
        <v>80</v>
      </c>
      <c r="F643" s="10" t="s">
        <v>298</v>
      </c>
      <c r="G643" s="10" t="s">
        <v>80</v>
      </c>
      <c r="H643" s="10">
        <v>2</v>
      </c>
      <c r="I643" s="10" t="s">
        <v>298</v>
      </c>
      <c r="L643" s="10" t="s">
        <v>299</v>
      </c>
      <c r="M643" s="22" t="s">
        <v>587</v>
      </c>
      <c r="N643" s="10" t="s">
        <v>289</v>
      </c>
      <c r="T643" s="14" t="s">
        <v>612</v>
      </c>
      <c r="U643" s="15" t="str">
        <f t="array" aca="1" ref="U643" ca="1">IFERROR(
IF(NOT(OR($G643="OBX",$G643="OBR")),INDEX(INDIRECT(U$2&amp;"!$A$1:$BJ$100"),MATCH("*"&amp;$G643&amp;"*",INDIRECT(U$2&amp;"!$B$1:$B$100"),0),MATCH($H643,INDIRECT(U$2&amp;"!$1:$1"),0)),
IF(OR($G643="OBX",$G643="OBR"),INDEX(INDIRECT(U$2&amp;"!$A$1:$BJ$100"),MATCH((("*"&amp;$G643&amp;"*")&amp;("*"&amp;$I643&amp;"*")&amp;("*"&amp;$J643&amp;"*")&amp;("*"&amp;$K643&amp;"*")),INDIRECT(U$2&amp;"!$B$1:$B$100")&amp;INDIRECT(U$2&amp;"!$E$1:$E$100")&amp;INDIRECT(U$2&amp;"!$G$1:$G$100")&amp;INDIRECT(U$2&amp;"!$F$1:$F$100"),0),MATCH($H643,INDIRECT(U$2&amp;"!$1:$1"),0)))),
"Not found")</f>
        <v>TX</v>
      </c>
      <c r="V643" s="16" t="str">
        <f t="shared" ca="1" si="39"/>
        <v>Match</v>
      </c>
    </row>
    <row r="644" spans="1:22" ht="15" customHeight="1" x14ac:dyDescent="0.25">
      <c r="A644" s="10">
        <v>643</v>
      </c>
      <c r="B644" s="41"/>
      <c r="C644" s="10" t="s">
        <v>269</v>
      </c>
      <c r="D644" s="10" t="s">
        <v>268</v>
      </c>
      <c r="E644" s="20" t="s">
        <v>80</v>
      </c>
      <c r="F644" s="10" t="s">
        <v>298</v>
      </c>
      <c r="G644" s="10" t="s">
        <v>80</v>
      </c>
      <c r="H644" s="10">
        <v>4</v>
      </c>
      <c r="I644" s="10" t="s">
        <v>298</v>
      </c>
      <c r="L644" s="10" t="s">
        <v>299</v>
      </c>
      <c r="M644" s="22" t="s">
        <v>1412</v>
      </c>
      <c r="N644" s="10" t="s">
        <v>289</v>
      </c>
      <c r="T644" s="17">
        <f>S644</f>
        <v>0</v>
      </c>
      <c r="U644" s="15">
        <f t="array" aca="1" ref="U644" ca="1">IFERROR(
IF(NOT(OR($G644="OBX",$G644="OBR")),INDEX(INDIRECT(U$2&amp;"!$A$1:$BJ$100"),MATCH("*"&amp;$G644&amp;"*",INDIRECT(U$2&amp;"!$B$1:$B$100"),0),MATCH($H644,INDIRECT(U$2&amp;"!$1:$1"),0)),
IF(OR($G644="OBX",$G644="OBR"),INDEX(INDIRECT(U$2&amp;"!$A$1:$BJ$100"),MATCH((("*"&amp;$G644&amp;"*")&amp;("*"&amp;$I644&amp;"*")&amp;("*"&amp;$J644&amp;"*")&amp;("*"&amp;$K644&amp;"*")),INDIRECT(U$2&amp;"!$B$1:$B$100")&amp;INDIRECT(U$2&amp;"!$E$1:$E$100")&amp;INDIRECT(U$2&amp;"!$G$1:$G$100")&amp;INDIRECT(U$2&amp;"!$F$1:$F$100"),0),MATCH($H644,INDIRECT(U$2&amp;"!$1:$1"),0)))),
"Not found")</f>
        <v>0</v>
      </c>
      <c r="V644" s="16" t="str">
        <f t="shared" ca="1" si="39"/>
        <v>Match</v>
      </c>
    </row>
    <row r="645" spans="1:22" ht="15" customHeight="1" x14ac:dyDescent="0.25">
      <c r="A645" s="10">
        <v>644</v>
      </c>
      <c r="B645" s="41"/>
      <c r="C645" s="10" t="s">
        <v>269</v>
      </c>
      <c r="D645" s="10" t="s">
        <v>268</v>
      </c>
      <c r="E645" s="20" t="s">
        <v>80</v>
      </c>
      <c r="F645" s="10" t="s">
        <v>298</v>
      </c>
      <c r="G645" s="10" t="s">
        <v>80</v>
      </c>
      <c r="H645" s="10">
        <v>11</v>
      </c>
      <c r="I645" s="10" t="s">
        <v>298</v>
      </c>
      <c r="L645" s="10" t="s">
        <v>299</v>
      </c>
      <c r="M645" s="22" t="s">
        <v>502</v>
      </c>
      <c r="N645" s="10" t="s">
        <v>289</v>
      </c>
      <c r="T645" s="15" t="s">
        <v>331</v>
      </c>
      <c r="U645" s="15" t="str">
        <f t="array" aca="1" ref="U645" ca="1">IFERROR(
IF(NOT(OR($G645="OBX",$G645="OBR")),INDEX(INDIRECT(U$2&amp;"!$A$1:$BJ$100"),MATCH("*"&amp;$G645&amp;"*",INDIRECT(U$2&amp;"!$B$1:$B$100"),0),MATCH($H645,INDIRECT(U$2&amp;"!$1:$1"),0)),
IF(OR($G645="OBX",$G645="OBR"),INDEX(INDIRECT(U$2&amp;"!$A$1:$BJ$100"),MATCH((("*"&amp;$G645&amp;"*")&amp;("*"&amp;$I645&amp;"*")&amp;("*"&amp;$J645&amp;"*")&amp;("*"&amp;$K645&amp;"*")),INDIRECT(U$2&amp;"!$B$1:$B$100")&amp;INDIRECT(U$2&amp;"!$E$1:$E$100")&amp;INDIRECT(U$2&amp;"!$G$1:$G$100")&amp;INDIRECT(U$2&amp;"!$F$1:$F$100"),0),MATCH($H645,INDIRECT(U$2&amp;"!$1:$1"),0)))),
"Not found")</f>
        <v>O</v>
      </c>
      <c r="V645" s="16" t="str">
        <f t="shared" ca="1" si="39"/>
        <v>Match</v>
      </c>
    </row>
    <row r="646" spans="1:22" ht="15" customHeight="1" x14ac:dyDescent="0.25">
      <c r="A646" s="10">
        <v>645</v>
      </c>
      <c r="B646" s="41"/>
      <c r="C646" s="10" t="s">
        <v>269</v>
      </c>
      <c r="D646" s="10" t="s">
        <v>268</v>
      </c>
      <c r="E646" s="20" t="s">
        <v>80</v>
      </c>
      <c r="F646" s="10" t="s">
        <v>298</v>
      </c>
      <c r="G646" s="10" t="s">
        <v>80</v>
      </c>
      <c r="H646" s="9">
        <v>14</v>
      </c>
      <c r="I646" s="10" t="s">
        <v>298</v>
      </c>
      <c r="L646" s="10" t="s">
        <v>299</v>
      </c>
      <c r="M646" s="22" t="s">
        <v>1424</v>
      </c>
      <c r="N646" s="10" t="s">
        <v>289</v>
      </c>
      <c r="S646" s="46">
        <v>42788.787499999999</v>
      </c>
      <c r="T646" s="17" t="str">
        <f>IF(S646=0,"",(CONCATENATE(TEXT(S646,"yyyymmddhhmm"),"-0",'Summary Info'!$C$10)))</f>
        <v>201702221854-0500</v>
      </c>
      <c r="U646" s="15" t="str">
        <f t="array" aca="1" ref="U646" ca="1">IFERROR(
IF(NOT(OR($G646="OBX",$G646="OBR")),INDEX(INDIRECT(U$2&amp;"!$A$1:$BJ$100"),MATCH("*"&amp;$G646&amp;"*",INDIRECT(U$2&amp;"!$B$1:$B$100"),0),MATCH($H646,INDIRECT(U$2&amp;"!$1:$1"),0)),
IF(OR($G646="OBX",$G646="OBR"),INDEX(INDIRECT(U$2&amp;"!$A$1:$BJ$100"),MATCH((("*"&amp;$G646&amp;"*")&amp;("*"&amp;$I646&amp;"*")&amp;("*"&amp;$J646&amp;"*")&amp;("*"&amp;$K646&amp;"*")),INDIRECT(U$2&amp;"!$B$1:$B$100")&amp;INDIRECT(U$2&amp;"!$E$1:$E$100")&amp;INDIRECT(U$2&amp;"!$G$1:$G$100")&amp;INDIRECT(U$2&amp;"!$F$1:$F$100"),0),MATCH($H646,INDIRECT(U$2&amp;"!$1:$1"),0)))),
"Not found")</f>
        <v>201702221854-0500</v>
      </c>
      <c r="V646" s="16" t="str">
        <f t="shared" ca="1" si="39"/>
        <v>Match</v>
      </c>
    </row>
    <row r="647" spans="1:22" ht="15" customHeight="1" x14ac:dyDescent="0.25">
      <c r="A647" s="10">
        <v>646</v>
      </c>
      <c r="B647" s="41"/>
      <c r="C647" s="10" t="s">
        <v>269</v>
      </c>
      <c r="D647" s="10" t="s">
        <v>268</v>
      </c>
      <c r="E647" s="20" t="s">
        <v>80</v>
      </c>
      <c r="F647" s="10" t="s">
        <v>298</v>
      </c>
      <c r="G647" s="10" t="s">
        <v>80</v>
      </c>
      <c r="H647" s="10">
        <v>29</v>
      </c>
      <c r="I647" s="10" t="s">
        <v>298</v>
      </c>
      <c r="L647" s="10" t="s">
        <v>299</v>
      </c>
      <c r="M647" s="10" t="s">
        <v>853</v>
      </c>
      <c r="N647" s="10" t="s">
        <v>289</v>
      </c>
      <c r="S647" s="17"/>
      <c r="T647" s="14" t="s">
        <v>860</v>
      </c>
      <c r="U647" s="15" t="str">
        <f t="array" aca="1" ref="U647" ca="1">IFERROR(
IF(NOT(OR($G647="OBX",$G647="OBR")),INDEX(INDIRECT(U$2&amp;"!$A$1:$BJ$100"),MATCH("*"&amp;$G647&amp;"*",INDIRECT(U$2&amp;"!$B$1:$B$100"),0),MATCH($H647,INDIRECT(U$2&amp;"!$1:$1"),0)),
IF(OR($G647="OBX",$G647="OBR"),INDEX(INDIRECT(U$2&amp;"!$A$1:$BJ$100"),MATCH((("*"&amp;$G647&amp;"*")&amp;("*"&amp;$I647&amp;"*")&amp;("*"&amp;$J647&amp;"*")&amp;("*"&amp;$K647&amp;"*")),INDIRECT(U$2&amp;"!$B$1:$B$100")&amp;INDIRECT(U$2&amp;"!$E$1:$E$100")&amp;INDIRECT(U$2&amp;"!$G$1:$G$100")&amp;INDIRECT(U$2&amp;"!$F$1:$F$100"),0),MATCH($H647,INDIRECT(U$2&amp;"!$1:$1"),0)))),
"Not found")</f>
        <v>QST</v>
      </c>
      <c r="V647" s="16" t="str">
        <f t="shared" ca="1" si="39"/>
        <v>Match</v>
      </c>
    </row>
    <row r="648" spans="1:22" ht="15" customHeight="1" x14ac:dyDescent="0.25">
      <c r="A648" s="10">
        <v>647</v>
      </c>
      <c r="B648" s="41"/>
      <c r="C648" s="21" t="s">
        <v>269</v>
      </c>
      <c r="D648" s="21"/>
      <c r="E648" s="21"/>
      <c r="F648" s="21"/>
      <c r="G648" s="21"/>
      <c r="H648" s="21"/>
      <c r="I648" s="21"/>
      <c r="J648" s="21"/>
      <c r="K648" s="21"/>
      <c r="L648" s="21"/>
      <c r="M648" s="21" t="s">
        <v>271</v>
      </c>
      <c r="N648" s="21"/>
      <c r="O648" s="21"/>
      <c r="P648" s="21"/>
      <c r="Q648" s="21"/>
      <c r="R648" s="21"/>
      <c r="S648" s="21"/>
      <c r="T648" s="21"/>
      <c r="U648" s="21"/>
      <c r="V648" s="21"/>
    </row>
    <row r="649" spans="1:22" ht="15" customHeight="1" x14ac:dyDescent="0.25">
      <c r="A649" s="10">
        <v>648</v>
      </c>
      <c r="B649" s="41"/>
      <c r="C649" s="10" t="s">
        <v>269</v>
      </c>
      <c r="D649" s="10" t="s">
        <v>268</v>
      </c>
      <c r="E649" s="20" t="s">
        <v>80</v>
      </c>
      <c r="F649" s="10" t="s">
        <v>270</v>
      </c>
      <c r="G649" s="10" t="s">
        <v>80</v>
      </c>
      <c r="H649" s="10">
        <v>3</v>
      </c>
      <c r="I649" s="10" t="s">
        <v>270</v>
      </c>
      <c r="L649" s="10" t="s">
        <v>271</v>
      </c>
      <c r="M649" s="22" t="s">
        <v>872</v>
      </c>
      <c r="N649" s="10" t="s">
        <v>272</v>
      </c>
      <c r="O649" s="10" t="s">
        <v>987</v>
      </c>
      <c r="P649" s="10" t="s">
        <v>331</v>
      </c>
      <c r="Q649" s="20"/>
      <c r="T649" s="14" t="s">
        <v>1687</v>
      </c>
      <c r="U649" s="15" t="str">
        <f t="array" aca="1" ref="U649" ca="1">IFERROR(
IF(NOT(OR($G649="OBX",$G649="OBR")),INDEX(INDIRECT(U$2&amp;"!$A$1:$BJ$100"),MATCH("*"&amp;$G649&amp;"*",INDIRECT(U$2&amp;"!$B$1:$B$100"),0),MATCH($H649,INDIRECT(U$2&amp;"!$1:$1"),0)),
IF(OR($G649="OBX",$G649="OBR"),INDEX(INDIRECT(U$2&amp;"!$A$1:$BJ$100"),MATCH((("*"&amp;$G649&amp;"*")&amp;("*"&amp;$I649&amp;"*")&amp;("*"&amp;$J649&amp;"*")&amp;("*"&amp;$K649&amp;"*")),INDIRECT(U$2&amp;"!$B$1:$B$100")&amp;INDIRECT(U$2&amp;"!$E$1:$E$100")&amp;INDIRECT(U$2&amp;"!$G$1:$G$100")&amp;INDIRECT(U$2&amp;"!$F$1:$F$100"),0),MATCH($H649,INDIRECT(U$2&amp;"!$1:$1"),0)))),
"Not found")</f>
        <v>62323-1^Post-discharge provider ID [Identifier]^LN</v>
      </c>
      <c r="V649" s="16" t="str">
        <f t="shared" ref="V649:V655" ca="1" si="40">IF(T649=U649,"Match","")</f>
        <v>Match</v>
      </c>
    </row>
    <row r="650" spans="1:22" ht="15" customHeight="1" x14ac:dyDescent="0.25">
      <c r="A650" s="10">
        <v>649</v>
      </c>
      <c r="B650" s="41"/>
      <c r="C650" s="10" t="s">
        <v>269</v>
      </c>
      <c r="D650" s="10" t="s">
        <v>268</v>
      </c>
      <c r="E650" s="20" t="s">
        <v>80</v>
      </c>
      <c r="F650" s="10" t="s">
        <v>270</v>
      </c>
      <c r="G650" s="10" t="s">
        <v>80</v>
      </c>
      <c r="H650" s="9">
        <v>5</v>
      </c>
      <c r="I650" s="10" t="s">
        <v>270</v>
      </c>
      <c r="J650" s="10" t="str">
        <f t="array" ref="J650">IFERROR(INDEX(Mappings!I:I,MATCH(#REF!&amp;L650,Mappings!J:J&amp;Mappings!D:D,0)),"")</f>
        <v/>
      </c>
      <c r="L650" s="10" t="s">
        <v>271</v>
      </c>
      <c r="M650" s="10" t="s">
        <v>580</v>
      </c>
      <c r="N650" s="10" t="s">
        <v>272</v>
      </c>
      <c r="S650" s="13">
        <v>321</v>
      </c>
      <c r="T650" s="17">
        <f>S650</f>
        <v>321</v>
      </c>
      <c r="U650" s="15">
        <f t="array" aca="1" ref="U650" ca="1">IFERROR(
IF(NOT(OR($G650="OBX",$G650="OBR")),INDEX(INDIRECT(U$2&amp;"!$A$1:$BJ$100"),MATCH("*"&amp;$G650&amp;"*",INDIRECT(U$2&amp;"!$B$1:$B$100"),0),MATCH($H650,INDIRECT(U$2&amp;"!$1:$1"),0)),
IF(OR($G650="OBX",$G650="OBR"),INDEX(INDIRECT(U$2&amp;"!$A$1:$BJ$100"),MATCH((("*"&amp;$G650&amp;"*")&amp;("*"&amp;$I650&amp;"*")&amp;("*"&amp;$J650&amp;"*")&amp;("*"&amp;$K650&amp;"*")),INDIRECT(U$2&amp;"!$B$1:$B$100")&amp;INDIRECT(U$2&amp;"!$E$1:$E$100")&amp;INDIRECT(U$2&amp;"!$G$1:$G$100")&amp;INDIRECT(U$2&amp;"!$F$1:$F$100"),0),MATCH($H650,INDIRECT(U$2&amp;"!$1:$1"),0)))),
"Not found")</f>
        <v>321</v>
      </c>
      <c r="V650" s="16" t="str">
        <f t="shared" ca="1" si="40"/>
        <v>Match</v>
      </c>
    </row>
    <row r="651" spans="1:22" ht="15" customHeight="1" x14ac:dyDescent="0.25">
      <c r="A651" s="10">
        <v>650</v>
      </c>
      <c r="B651" s="41"/>
      <c r="C651" s="10" t="s">
        <v>269</v>
      </c>
      <c r="D651" s="10" t="s">
        <v>268</v>
      </c>
      <c r="E651" s="20" t="s">
        <v>80</v>
      </c>
      <c r="F651" s="10" t="s">
        <v>270</v>
      </c>
      <c r="G651" s="10" t="s">
        <v>80</v>
      </c>
      <c r="H651" s="10">
        <v>2</v>
      </c>
      <c r="I651" s="10" t="s">
        <v>270</v>
      </c>
      <c r="L651" s="10" t="s">
        <v>271</v>
      </c>
      <c r="M651" s="22" t="s">
        <v>587</v>
      </c>
      <c r="N651" s="10" t="s">
        <v>272</v>
      </c>
      <c r="T651" s="14" t="s">
        <v>272</v>
      </c>
      <c r="U651" s="15" t="str">
        <f t="array" aca="1" ref="U651" ca="1">IFERROR(
IF(NOT(OR($G651="OBX",$G651="OBR")),INDEX(INDIRECT(U$2&amp;"!$A$1:$BJ$100"),MATCH("*"&amp;$G651&amp;"*",INDIRECT(U$2&amp;"!$B$1:$B$100"),0),MATCH($H651,INDIRECT(U$2&amp;"!$1:$1"),0)),
IF(OR($G651="OBX",$G651="OBR"),INDEX(INDIRECT(U$2&amp;"!$A$1:$BJ$100"),MATCH((("*"&amp;$G651&amp;"*")&amp;("*"&amp;$I651&amp;"*")&amp;("*"&amp;$J651&amp;"*")&amp;("*"&amp;$K651&amp;"*")),INDIRECT(U$2&amp;"!$B$1:$B$100")&amp;INDIRECT(U$2&amp;"!$E$1:$E$100")&amp;INDIRECT(U$2&amp;"!$G$1:$G$100")&amp;INDIRECT(U$2&amp;"!$F$1:$F$100"),0),MATCH($H651,INDIRECT(U$2&amp;"!$1:$1"),0)))),
"Not found")</f>
        <v>CX</v>
      </c>
      <c r="V651" s="16" t="str">
        <f t="shared" ca="1" si="40"/>
        <v>Match</v>
      </c>
    </row>
    <row r="652" spans="1:22" ht="15" customHeight="1" x14ac:dyDescent="0.25">
      <c r="A652" s="10">
        <v>651</v>
      </c>
      <c r="B652" s="41"/>
      <c r="C652" s="10" t="s">
        <v>269</v>
      </c>
      <c r="D652" s="10" t="s">
        <v>268</v>
      </c>
      <c r="E652" s="20" t="s">
        <v>80</v>
      </c>
      <c r="F652" s="10" t="s">
        <v>270</v>
      </c>
      <c r="G652" s="10" t="s">
        <v>80</v>
      </c>
      <c r="H652" s="10">
        <v>4</v>
      </c>
      <c r="I652" s="10" t="s">
        <v>270</v>
      </c>
      <c r="L652" s="10" t="s">
        <v>271</v>
      </c>
      <c r="M652" s="22" t="s">
        <v>1412</v>
      </c>
      <c r="N652" s="10" t="s">
        <v>272</v>
      </c>
      <c r="T652" s="17">
        <f>S652</f>
        <v>0</v>
      </c>
      <c r="U652" s="15">
        <f t="array" aca="1" ref="U652" ca="1">IFERROR(
IF(NOT(OR($G652="OBX",$G652="OBR")),INDEX(INDIRECT(U$2&amp;"!$A$1:$BJ$100"),MATCH("*"&amp;$G652&amp;"*",INDIRECT(U$2&amp;"!$B$1:$B$100"),0),MATCH($H652,INDIRECT(U$2&amp;"!$1:$1"),0)),
IF(OR($G652="OBX",$G652="OBR"),INDEX(INDIRECT(U$2&amp;"!$A$1:$BJ$100"),MATCH((("*"&amp;$G652&amp;"*")&amp;("*"&amp;$I652&amp;"*")&amp;("*"&amp;$J652&amp;"*")&amp;("*"&amp;$K652&amp;"*")),INDIRECT(U$2&amp;"!$B$1:$B$100")&amp;INDIRECT(U$2&amp;"!$E$1:$E$100")&amp;INDIRECT(U$2&amp;"!$G$1:$G$100")&amp;INDIRECT(U$2&amp;"!$F$1:$F$100"),0),MATCH($H652,INDIRECT(U$2&amp;"!$1:$1"),0)))),
"Not found")</f>
        <v>0</v>
      </c>
      <c r="V652" s="16" t="str">
        <f t="shared" ca="1" si="40"/>
        <v>Match</v>
      </c>
    </row>
    <row r="653" spans="1:22" ht="15" customHeight="1" x14ac:dyDescent="0.25">
      <c r="A653" s="10">
        <v>652</v>
      </c>
      <c r="B653" s="41"/>
      <c r="C653" s="10" t="s">
        <v>269</v>
      </c>
      <c r="D653" s="10" t="s">
        <v>268</v>
      </c>
      <c r="E653" s="20" t="s">
        <v>80</v>
      </c>
      <c r="F653" s="10" t="s">
        <v>270</v>
      </c>
      <c r="G653" s="10" t="s">
        <v>80</v>
      </c>
      <c r="H653" s="10">
        <v>11</v>
      </c>
      <c r="I653" s="10" t="s">
        <v>270</v>
      </c>
      <c r="L653" s="10" t="s">
        <v>271</v>
      </c>
      <c r="M653" s="22" t="s">
        <v>502</v>
      </c>
      <c r="N653" s="10" t="s">
        <v>272</v>
      </c>
      <c r="T653" s="15" t="s">
        <v>331</v>
      </c>
      <c r="U653" s="15" t="str">
        <f t="array" aca="1" ref="U653" ca="1">IFERROR(
IF(NOT(OR($G653="OBX",$G653="OBR")),INDEX(INDIRECT(U$2&amp;"!$A$1:$BJ$100"),MATCH("*"&amp;$G653&amp;"*",INDIRECT(U$2&amp;"!$B$1:$B$100"),0),MATCH($H653,INDIRECT(U$2&amp;"!$1:$1"),0)),
IF(OR($G653="OBX",$G653="OBR"),INDEX(INDIRECT(U$2&amp;"!$A$1:$BJ$100"),MATCH((("*"&amp;$G653&amp;"*")&amp;("*"&amp;$I653&amp;"*")&amp;("*"&amp;$J653&amp;"*")&amp;("*"&amp;$K653&amp;"*")),INDIRECT(U$2&amp;"!$B$1:$B$100")&amp;INDIRECT(U$2&amp;"!$E$1:$E$100")&amp;INDIRECT(U$2&amp;"!$G$1:$G$100")&amp;INDIRECT(U$2&amp;"!$F$1:$F$100"),0),MATCH($H653,INDIRECT(U$2&amp;"!$1:$1"),0)))),
"Not found")</f>
        <v>O</v>
      </c>
      <c r="V653" s="16" t="str">
        <f t="shared" ca="1" si="40"/>
        <v>Match</v>
      </c>
    </row>
    <row r="654" spans="1:22" ht="15" customHeight="1" x14ac:dyDescent="0.25">
      <c r="A654" s="10">
        <v>653</v>
      </c>
      <c r="B654" s="41"/>
      <c r="C654" s="10" t="s">
        <v>269</v>
      </c>
      <c r="D654" s="10" t="s">
        <v>268</v>
      </c>
      <c r="E654" s="20" t="s">
        <v>80</v>
      </c>
      <c r="F654" s="10" t="s">
        <v>270</v>
      </c>
      <c r="G654" s="10" t="s">
        <v>80</v>
      </c>
      <c r="H654" s="9">
        <v>14</v>
      </c>
      <c r="I654" s="10" t="s">
        <v>270</v>
      </c>
      <c r="L654" s="10" t="s">
        <v>271</v>
      </c>
      <c r="M654" s="22" t="s">
        <v>1424</v>
      </c>
      <c r="N654" s="10" t="s">
        <v>272</v>
      </c>
      <c r="S654" s="46">
        <v>42788.787499999999</v>
      </c>
      <c r="T654" s="17" t="str">
        <f>IF(S654=0,"",(CONCATENATE(TEXT(S654,"yyyymmddhhmm"),"-0",'Summary Info'!$C$10)))</f>
        <v>201702221854-0500</v>
      </c>
      <c r="U654" s="15" t="str">
        <f t="array" aca="1" ref="U654" ca="1">IFERROR(
IF(NOT(OR($G654="OBX",$G654="OBR")),INDEX(INDIRECT(U$2&amp;"!$A$1:$BJ$100"),MATCH("*"&amp;$G654&amp;"*",INDIRECT(U$2&amp;"!$B$1:$B$100"),0),MATCH($H654,INDIRECT(U$2&amp;"!$1:$1"),0)),
IF(OR($G654="OBX",$G654="OBR"),INDEX(INDIRECT(U$2&amp;"!$A$1:$BJ$100"),MATCH((("*"&amp;$G654&amp;"*")&amp;("*"&amp;$I654&amp;"*")&amp;("*"&amp;$J654&amp;"*")&amp;("*"&amp;$K654&amp;"*")),INDIRECT(U$2&amp;"!$B$1:$B$100")&amp;INDIRECT(U$2&amp;"!$E$1:$E$100")&amp;INDIRECT(U$2&amp;"!$G$1:$G$100")&amp;INDIRECT(U$2&amp;"!$F$1:$F$100"),0),MATCH($H654,INDIRECT(U$2&amp;"!$1:$1"),0)))),
"Not found")</f>
        <v>201702221854-0500</v>
      </c>
      <c r="V654" s="16" t="str">
        <f t="shared" ca="1" si="40"/>
        <v>Match</v>
      </c>
    </row>
    <row r="655" spans="1:22" ht="15" customHeight="1" x14ac:dyDescent="0.25">
      <c r="A655" s="10">
        <v>654</v>
      </c>
      <c r="B655" s="41"/>
      <c r="C655" s="10" t="s">
        <v>269</v>
      </c>
      <c r="D655" s="10" t="s">
        <v>268</v>
      </c>
      <c r="E655" s="20" t="s">
        <v>80</v>
      </c>
      <c r="F655" s="10" t="s">
        <v>270</v>
      </c>
      <c r="G655" s="10" t="s">
        <v>80</v>
      </c>
      <c r="H655" s="10">
        <v>29</v>
      </c>
      <c r="I655" s="10" t="s">
        <v>270</v>
      </c>
      <c r="L655" s="10" t="s">
        <v>271</v>
      </c>
      <c r="M655" s="10" t="s">
        <v>853</v>
      </c>
      <c r="N655" s="10" t="s">
        <v>272</v>
      </c>
      <c r="S655" s="17"/>
      <c r="T655" s="14" t="s">
        <v>860</v>
      </c>
      <c r="U655" s="15" t="str">
        <f t="array" aca="1" ref="U655" ca="1">IFERROR(
IF(NOT(OR($G655="OBX",$G655="OBR")),INDEX(INDIRECT(U$2&amp;"!$A$1:$BJ$100"),MATCH("*"&amp;$G655&amp;"*",INDIRECT(U$2&amp;"!$B$1:$B$100"),0),MATCH($H655,INDIRECT(U$2&amp;"!$1:$1"),0)),
IF(OR($G655="OBX",$G655="OBR"),INDEX(INDIRECT(U$2&amp;"!$A$1:$BJ$100"),MATCH((("*"&amp;$G655&amp;"*")&amp;("*"&amp;$I655&amp;"*")&amp;("*"&amp;$J655&amp;"*")&amp;("*"&amp;$K655&amp;"*")),INDIRECT(U$2&amp;"!$B$1:$B$100")&amp;INDIRECT(U$2&amp;"!$E$1:$E$100")&amp;INDIRECT(U$2&amp;"!$G$1:$G$100")&amp;INDIRECT(U$2&amp;"!$F$1:$F$100"),0),MATCH($H655,INDIRECT(U$2&amp;"!$1:$1"),0)))),
"Not found")</f>
        <v>QST</v>
      </c>
      <c r="V655" s="16" t="str">
        <f t="shared" ca="1" si="40"/>
        <v>Match</v>
      </c>
    </row>
    <row r="656" spans="1:22" ht="15" customHeight="1" x14ac:dyDescent="0.25">
      <c r="A656" s="10">
        <v>655</v>
      </c>
      <c r="B656" s="41"/>
      <c r="C656" s="21" t="s">
        <v>269</v>
      </c>
      <c r="D656" s="21"/>
      <c r="E656" s="21"/>
      <c r="F656" s="21"/>
      <c r="G656" s="21"/>
      <c r="H656" s="21"/>
      <c r="I656" s="21"/>
      <c r="J656" s="21"/>
      <c r="K656" s="21"/>
      <c r="L656" s="21"/>
      <c r="M656" s="21" t="s">
        <v>301</v>
      </c>
      <c r="N656" s="21"/>
      <c r="O656" s="21"/>
      <c r="P656" s="21"/>
      <c r="Q656" s="21"/>
      <c r="R656" s="21"/>
      <c r="S656" s="21"/>
      <c r="T656" s="21"/>
      <c r="U656" s="21"/>
      <c r="V656" s="21"/>
    </row>
    <row r="657" spans="1:22" ht="15" customHeight="1" x14ac:dyDescent="0.25">
      <c r="A657" s="10">
        <v>656</v>
      </c>
      <c r="B657" s="41"/>
      <c r="C657" s="10" t="s">
        <v>269</v>
      </c>
      <c r="D657" s="10" t="s">
        <v>268</v>
      </c>
      <c r="E657" s="20" t="s">
        <v>80</v>
      </c>
      <c r="F657" s="10" t="s">
        <v>300</v>
      </c>
      <c r="G657" s="10" t="s">
        <v>80</v>
      </c>
      <c r="H657" s="10">
        <v>3</v>
      </c>
      <c r="I657" s="10" t="s">
        <v>300</v>
      </c>
      <c r="L657" s="10" t="s">
        <v>301</v>
      </c>
      <c r="M657" s="22" t="s">
        <v>872</v>
      </c>
      <c r="N657" s="10" t="s">
        <v>289</v>
      </c>
      <c r="O657" s="10" t="s">
        <v>987</v>
      </c>
      <c r="P657" s="10" t="s">
        <v>331</v>
      </c>
      <c r="Q657" s="20"/>
      <c r="T657" s="14" t="s">
        <v>1688</v>
      </c>
      <c r="U657" s="15" t="str">
        <f t="array" aca="1" ref="U657" ca="1">IFERROR(
IF(NOT(OR($G657="OBX",$G657="OBR")),INDEX(INDIRECT(U$2&amp;"!$A$1:$BJ$100"),MATCH("*"&amp;$G657&amp;"*",INDIRECT(U$2&amp;"!$B$1:$B$100"),0),MATCH($H657,INDIRECT(U$2&amp;"!$1:$1"),0)),
IF(OR($G657="OBX",$G657="OBR"),INDEX(INDIRECT(U$2&amp;"!$A$1:$BJ$100"),MATCH((("*"&amp;$G657&amp;"*")&amp;("*"&amp;$I657&amp;"*")&amp;("*"&amp;$J657&amp;"*")&amp;("*"&amp;$K657&amp;"*")),INDIRECT(U$2&amp;"!$B$1:$B$100")&amp;INDIRECT(U$2&amp;"!$E$1:$E$100")&amp;INDIRECT(U$2&amp;"!$G$1:$G$100")&amp;INDIRECT(U$2&amp;"!$F$1:$F$100"),0),MATCH($H657,INDIRECT(U$2&amp;"!$1:$1"),0)))),
"Not found")</f>
        <v>62324-9^Post-discharge provider name in Provider^LN</v>
      </c>
      <c r="V657" s="16" t="str">
        <f t="shared" ref="V657:V663" ca="1" si="41">IF(T657=U657,"Match","")</f>
        <v>Match</v>
      </c>
    </row>
    <row r="658" spans="1:22" ht="15" customHeight="1" x14ac:dyDescent="0.25">
      <c r="A658" s="10">
        <v>657</v>
      </c>
      <c r="B658" s="41"/>
      <c r="C658" s="10" t="s">
        <v>269</v>
      </c>
      <c r="D658" s="10" t="s">
        <v>268</v>
      </c>
      <c r="E658" s="20" t="s">
        <v>80</v>
      </c>
      <c r="F658" s="10" t="s">
        <v>300</v>
      </c>
      <c r="G658" s="10" t="s">
        <v>80</v>
      </c>
      <c r="H658" s="9">
        <v>5</v>
      </c>
      <c r="I658" s="10" t="s">
        <v>300</v>
      </c>
      <c r="J658" s="10" t="str">
        <f t="array" ref="J658">IFERROR(INDEX(Mappings!I:I,MATCH(#REF!&amp;L658,Mappings!J:J&amp;Mappings!D:D,0)),"")</f>
        <v/>
      </c>
      <c r="L658" s="10" t="s">
        <v>301</v>
      </c>
      <c r="M658" s="10" t="s">
        <v>580</v>
      </c>
      <c r="N658" s="10" t="s">
        <v>289</v>
      </c>
      <c r="S658" s="13" t="s">
        <v>1721</v>
      </c>
      <c r="T658" s="17" t="str">
        <f>S658</f>
        <v>Dr. Frederick Rahal</v>
      </c>
      <c r="U658" s="15" t="str">
        <f t="array" aca="1" ref="U658" ca="1">IFERROR(
IF(NOT(OR($G658="OBX",$G658="OBR")),INDEX(INDIRECT(U$2&amp;"!$A$1:$BJ$100"),MATCH("*"&amp;$G658&amp;"*",INDIRECT(U$2&amp;"!$B$1:$B$100"),0),MATCH($H658,INDIRECT(U$2&amp;"!$1:$1"),0)),
IF(OR($G658="OBX",$G658="OBR"),INDEX(INDIRECT(U$2&amp;"!$A$1:$BJ$100"),MATCH((("*"&amp;$G658&amp;"*")&amp;("*"&amp;$I658&amp;"*")&amp;("*"&amp;$J658&amp;"*")&amp;("*"&amp;$K658&amp;"*")),INDIRECT(U$2&amp;"!$B$1:$B$100")&amp;INDIRECT(U$2&amp;"!$E$1:$E$100")&amp;INDIRECT(U$2&amp;"!$G$1:$G$100")&amp;INDIRECT(U$2&amp;"!$F$1:$F$100"),0),MATCH($H658,INDIRECT(U$2&amp;"!$1:$1"),0)))),
"Not found")</f>
        <v>Dr. Frederick Rahal</v>
      </c>
      <c r="V658" s="16" t="str">
        <f t="shared" ca="1" si="41"/>
        <v>Match</v>
      </c>
    </row>
    <row r="659" spans="1:22" ht="15" customHeight="1" x14ac:dyDescent="0.25">
      <c r="A659" s="10">
        <v>658</v>
      </c>
      <c r="B659" s="41"/>
      <c r="C659" s="10" t="s">
        <v>269</v>
      </c>
      <c r="D659" s="10" t="s">
        <v>268</v>
      </c>
      <c r="E659" s="20" t="s">
        <v>80</v>
      </c>
      <c r="F659" s="10" t="s">
        <v>300</v>
      </c>
      <c r="G659" s="10" t="s">
        <v>80</v>
      </c>
      <c r="H659" s="10">
        <v>2</v>
      </c>
      <c r="I659" s="10" t="s">
        <v>300</v>
      </c>
      <c r="L659" s="10" t="s">
        <v>301</v>
      </c>
      <c r="M659" s="22" t="s">
        <v>587</v>
      </c>
      <c r="N659" s="10" t="s">
        <v>289</v>
      </c>
      <c r="T659" s="14" t="s">
        <v>612</v>
      </c>
      <c r="U659" s="15" t="str">
        <f t="array" aca="1" ref="U659" ca="1">IFERROR(
IF(NOT(OR($G659="OBX",$G659="OBR")),INDEX(INDIRECT(U$2&amp;"!$A$1:$BJ$100"),MATCH("*"&amp;$G659&amp;"*",INDIRECT(U$2&amp;"!$B$1:$B$100"),0),MATCH($H659,INDIRECT(U$2&amp;"!$1:$1"),0)),
IF(OR($G659="OBX",$G659="OBR"),INDEX(INDIRECT(U$2&amp;"!$A$1:$BJ$100"),MATCH((("*"&amp;$G659&amp;"*")&amp;("*"&amp;$I659&amp;"*")&amp;("*"&amp;$J659&amp;"*")&amp;("*"&amp;$K659&amp;"*")),INDIRECT(U$2&amp;"!$B$1:$B$100")&amp;INDIRECT(U$2&amp;"!$E$1:$E$100")&amp;INDIRECT(U$2&amp;"!$G$1:$G$100")&amp;INDIRECT(U$2&amp;"!$F$1:$F$100"),0),MATCH($H659,INDIRECT(U$2&amp;"!$1:$1"),0)))),
"Not found")</f>
        <v>TX</v>
      </c>
      <c r="V659" s="16" t="str">
        <f t="shared" ca="1" si="41"/>
        <v>Match</v>
      </c>
    </row>
    <row r="660" spans="1:22" ht="15" customHeight="1" x14ac:dyDescent="0.25">
      <c r="A660" s="10">
        <v>659</v>
      </c>
      <c r="B660" s="41"/>
      <c r="C660" s="10" t="s">
        <v>269</v>
      </c>
      <c r="D660" s="10" t="s">
        <v>268</v>
      </c>
      <c r="E660" s="20" t="s">
        <v>80</v>
      </c>
      <c r="F660" s="10" t="s">
        <v>300</v>
      </c>
      <c r="G660" s="10" t="s">
        <v>80</v>
      </c>
      <c r="H660" s="10">
        <v>4</v>
      </c>
      <c r="I660" s="10" t="s">
        <v>300</v>
      </c>
      <c r="L660" s="10" t="s">
        <v>301</v>
      </c>
      <c r="M660" s="22" t="s">
        <v>1412</v>
      </c>
      <c r="N660" s="10" t="s">
        <v>289</v>
      </c>
      <c r="T660" s="17">
        <f>S660</f>
        <v>0</v>
      </c>
      <c r="U660" s="15">
        <f t="array" aca="1" ref="U660" ca="1">IFERROR(
IF(NOT(OR($G660="OBX",$G660="OBR")),INDEX(INDIRECT(U$2&amp;"!$A$1:$BJ$100"),MATCH("*"&amp;$G660&amp;"*",INDIRECT(U$2&amp;"!$B$1:$B$100"),0),MATCH($H660,INDIRECT(U$2&amp;"!$1:$1"),0)),
IF(OR($G660="OBX",$G660="OBR"),INDEX(INDIRECT(U$2&amp;"!$A$1:$BJ$100"),MATCH((("*"&amp;$G660&amp;"*")&amp;("*"&amp;$I660&amp;"*")&amp;("*"&amp;$J660&amp;"*")&amp;("*"&amp;$K660&amp;"*")),INDIRECT(U$2&amp;"!$B$1:$B$100")&amp;INDIRECT(U$2&amp;"!$E$1:$E$100")&amp;INDIRECT(U$2&amp;"!$G$1:$G$100")&amp;INDIRECT(U$2&amp;"!$F$1:$F$100"),0),MATCH($H660,INDIRECT(U$2&amp;"!$1:$1"),0)))),
"Not found")</f>
        <v>0</v>
      </c>
      <c r="V660" s="16" t="str">
        <f t="shared" ca="1" si="41"/>
        <v>Match</v>
      </c>
    </row>
    <row r="661" spans="1:22" ht="15" customHeight="1" x14ac:dyDescent="0.25">
      <c r="A661" s="10">
        <v>660</v>
      </c>
      <c r="B661" s="41"/>
      <c r="C661" s="10" t="s">
        <v>269</v>
      </c>
      <c r="D661" s="10" t="s">
        <v>268</v>
      </c>
      <c r="E661" s="20" t="s">
        <v>80</v>
      </c>
      <c r="F661" s="10" t="s">
        <v>300</v>
      </c>
      <c r="G661" s="10" t="s">
        <v>80</v>
      </c>
      <c r="H661" s="10">
        <v>11</v>
      </c>
      <c r="I661" s="10" t="s">
        <v>300</v>
      </c>
      <c r="L661" s="10" t="s">
        <v>301</v>
      </c>
      <c r="M661" s="22" t="s">
        <v>502</v>
      </c>
      <c r="N661" s="10" t="s">
        <v>289</v>
      </c>
      <c r="T661" s="15" t="s">
        <v>331</v>
      </c>
      <c r="U661" s="15" t="str">
        <f t="array" aca="1" ref="U661" ca="1">IFERROR(
IF(NOT(OR($G661="OBX",$G661="OBR")),INDEX(INDIRECT(U$2&amp;"!$A$1:$BJ$100"),MATCH("*"&amp;$G661&amp;"*",INDIRECT(U$2&amp;"!$B$1:$B$100"),0),MATCH($H661,INDIRECT(U$2&amp;"!$1:$1"),0)),
IF(OR($G661="OBX",$G661="OBR"),INDEX(INDIRECT(U$2&amp;"!$A$1:$BJ$100"),MATCH((("*"&amp;$G661&amp;"*")&amp;("*"&amp;$I661&amp;"*")&amp;("*"&amp;$J661&amp;"*")&amp;("*"&amp;$K661&amp;"*")),INDIRECT(U$2&amp;"!$B$1:$B$100")&amp;INDIRECT(U$2&amp;"!$E$1:$E$100")&amp;INDIRECT(U$2&amp;"!$G$1:$G$100")&amp;INDIRECT(U$2&amp;"!$F$1:$F$100"),0),MATCH($H661,INDIRECT(U$2&amp;"!$1:$1"),0)))),
"Not found")</f>
        <v>O</v>
      </c>
      <c r="V661" s="16" t="str">
        <f t="shared" ca="1" si="41"/>
        <v>Match</v>
      </c>
    </row>
    <row r="662" spans="1:22" ht="15" customHeight="1" x14ac:dyDescent="0.25">
      <c r="A662" s="10">
        <v>661</v>
      </c>
      <c r="B662" s="41"/>
      <c r="C662" s="10" t="s">
        <v>269</v>
      </c>
      <c r="D662" s="10" t="s">
        <v>268</v>
      </c>
      <c r="E662" s="20" t="s">
        <v>80</v>
      </c>
      <c r="F662" s="10" t="s">
        <v>300</v>
      </c>
      <c r="G662" s="10" t="s">
        <v>80</v>
      </c>
      <c r="H662" s="9">
        <v>14</v>
      </c>
      <c r="I662" s="10" t="s">
        <v>300</v>
      </c>
      <c r="L662" s="10" t="s">
        <v>301</v>
      </c>
      <c r="M662" s="22" t="s">
        <v>1424</v>
      </c>
      <c r="N662" s="10" t="s">
        <v>289</v>
      </c>
      <c r="S662" s="46">
        <v>42788.787499999999</v>
      </c>
      <c r="T662" s="17" t="str">
        <f>IF(S662=0,"",(CONCATENATE(TEXT(S662,"yyyymmddhhmm"),"-0",'Summary Info'!$C$10)))</f>
        <v>201702221854-0500</v>
      </c>
      <c r="U662" s="15" t="str">
        <f t="array" aca="1" ref="U662" ca="1">IFERROR(
IF(NOT(OR($G662="OBX",$G662="OBR")),INDEX(INDIRECT(U$2&amp;"!$A$1:$BJ$100"),MATCH("*"&amp;$G662&amp;"*",INDIRECT(U$2&amp;"!$B$1:$B$100"),0),MATCH($H662,INDIRECT(U$2&amp;"!$1:$1"),0)),
IF(OR($G662="OBX",$G662="OBR"),INDEX(INDIRECT(U$2&amp;"!$A$1:$BJ$100"),MATCH((("*"&amp;$G662&amp;"*")&amp;("*"&amp;$I662&amp;"*")&amp;("*"&amp;$J662&amp;"*")&amp;("*"&amp;$K662&amp;"*")),INDIRECT(U$2&amp;"!$B$1:$B$100")&amp;INDIRECT(U$2&amp;"!$E$1:$E$100")&amp;INDIRECT(U$2&amp;"!$G$1:$G$100")&amp;INDIRECT(U$2&amp;"!$F$1:$F$100"),0),MATCH($H662,INDIRECT(U$2&amp;"!$1:$1"),0)))),
"Not found")</f>
        <v>201702221854-0500</v>
      </c>
      <c r="V662" s="16" t="str">
        <f t="shared" ca="1" si="41"/>
        <v>Match</v>
      </c>
    </row>
    <row r="663" spans="1:22" ht="15" customHeight="1" x14ac:dyDescent="0.25">
      <c r="A663" s="10">
        <v>662</v>
      </c>
      <c r="B663" s="41"/>
      <c r="C663" s="10" t="s">
        <v>269</v>
      </c>
      <c r="D663" s="10" t="s">
        <v>268</v>
      </c>
      <c r="E663" s="20" t="s">
        <v>80</v>
      </c>
      <c r="F663" s="10" t="s">
        <v>300</v>
      </c>
      <c r="G663" s="10" t="s">
        <v>80</v>
      </c>
      <c r="H663" s="10">
        <v>29</v>
      </c>
      <c r="I663" s="10" t="s">
        <v>300</v>
      </c>
      <c r="L663" s="10" t="s">
        <v>301</v>
      </c>
      <c r="M663" s="10" t="s">
        <v>853</v>
      </c>
      <c r="N663" s="10" t="s">
        <v>289</v>
      </c>
      <c r="S663" s="17"/>
      <c r="T663" s="14" t="s">
        <v>860</v>
      </c>
      <c r="U663" s="15" t="str">
        <f t="array" aca="1" ref="U663" ca="1">IFERROR(
IF(NOT(OR($G663="OBX",$G663="OBR")),INDEX(INDIRECT(U$2&amp;"!$A$1:$BJ$100"),MATCH("*"&amp;$G663&amp;"*",INDIRECT(U$2&amp;"!$B$1:$B$100"),0),MATCH($H663,INDIRECT(U$2&amp;"!$1:$1"),0)),
IF(OR($G663="OBX",$G663="OBR"),INDEX(INDIRECT(U$2&amp;"!$A$1:$BJ$100"),MATCH((("*"&amp;$G663&amp;"*")&amp;("*"&amp;$I663&amp;"*")&amp;("*"&amp;$J663&amp;"*")&amp;("*"&amp;$K663&amp;"*")),INDIRECT(U$2&amp;"!$B$1:$B$100")&amp;INDIRECT(U$2&amp;"!$E$1:$E$100")&amp;INDIRECT(U$2&amp;"!$G$1:$G$100")&amp;INDIRECT(U$2&amp;"!$F$1:$F$100"),0),MATCH($H663,INDIRECT(U$2&amp;"!$1:$1"),0)))),
"Not found")</f>
        <v>QST</v>
      </c>
      <c r="V663" s="16" t="str">
        <f t="shared" ca="1" si="41"/>
        <v>Match</v>
      </c>
    </row>
    <row r="664" spans="1:22" ht="15" customHeight="1" x14ac:dyDescent="0.25">
      <c r="A664" s="10">
        <v>663</v>
      </c>
      <c r="B664" s="41"/>
      <c r="C664" s="21" t="s">
        <v>269</v>
      </c>
      <c r="D664" s="21"/>
      <c r="E664" s="21"/>
      <c r="F664" s="21"/>
      <c r="G664" s="21"/>
      <c r="H664" s="21"/>
      <c r="I664" s="21"/>
      <c r="J664" s="21"/>
      <c r="K664" s="21"/>
      <c r="L664" s="21"/>
      <c r="M664" s="21" t="s">
        <v>274</v>
      </c>
      <c r="N664" s="21"/>
      <c r="O664" s="21"/>
      <c r="P664" s="21"/>
      <c r="Q664" s="21"/>
      <c r="R664" s="21"/>
      <c r="S664" s="21"/>
      <c r="T664" s="21"/>
      <c r="U664" s="21"/>
      <c r="V664" s="21"/>
    </row>
    <row r="665" spans="1:22" ht="15" customHeight="1" x14ac:dyDescent="0.25">
      <c r="A665" s="10">
        <v>664</v>
      </c>
      <c r="B665" s="41"/>
      <c r="C665" s="10" t="s">
        <v>269</v>
      </c>
      <c r="D665" s="10" t="s">
        <v>268</v>
      </c>
      <c r="E665" s="20" t="s">
        <v>80</v>
      </c>
      <c r="F665" s="10" t="s">
        <v>273</v>
      </c>
      <c r="G665" s="10" t="s">
        <v>80</v>
      </c>
      <c r="H665" s="10">
        <v>3</v>
      </c>
      <c r="I665" s="10" t="s">
        <v>273</v>
      </c>
      <c r="L665" s="10" t="s">
        <v>274</v>
      </c>
      <c r="M665" s="22" t="s">
        <v>872</v>
      </c>
      <c r="N665" s="10" t="s">
        <v>272</v>
      </c>
      <c r="O665" s="10" t="s">
        <v>987</v>
      </c>
      <c r="P665" s="10" t="s">
        <v>331</v>
      </c>
      <c r="Q665" s="20"/>
      <c r="T665" s="14" t="s">
        <v>1689</v>
      </c>
      <c r="U665" s="15" t="str">
        <f t="array" aca="1" ref="U665" ca="1">IFERROR(
IF(NOT(OR($G665="OBX",$G665="OBR")),INDEX(INDIRECT(U$2&amp;"!$A$1:$BJ$100"),MATCH("*"&amp;$G665&amp;"*",INDIRECT(U$2&amp;"!$B$1:$B$100"),0),MATCH($H665,INDIRECT(U$2&amp;"!$1:$1"),0)),
IF(OR($G665="OBX",$G665="OBR"),INDEX(INDIRECT(U$2&amp;"!$A$1:$BJ$100"),MATCH((("*"&amp;$G665&amp;"*")&amp;("*"&amp;$I665&amp;"*")&amp;("*"&amp;$J665&amp;"*")&amp;("*"&amp;$K665&amp;"*")),INDIRECT(U$2&amp;"!$B$1:$B$100")&amp;INDIRECT(U$2&amp;"!$E$1:$E$100")&amp;INDIRECT(U$2&amp;"!$G$1:$G$100")&amp;INDIRECT(U$2&amp;"!$F$1:$F$100"),0),MATCH($H665,INDIRECT(U$2&amp;"!$1:$1"),0)))),
"Not found")</f>
        <v>62325-6^Post-discharge provider practice ID^LN</v>
      </c>
      <c r="V665" s="16" t="str">
        <f t="shared" ref="V665:V671" ca="1" si="42">IF(T665=U665,"Match","")</f>
        <v>Match</v>
      </c>
    </row>
    <row r="666" spans="1:22" ht="15" customHeight="1" x14ac:dyDescent="0.25">
      <c r="A666" s="10">
        <v>665</v>
      </c>
      <c r="B666" s="41"/>
      <c r="C666" s="10" t="s">
        <v>269</v>
      </c>
      <c r="D666" s="10" t="s">
        <v>268</v>
      </c>
      <c r="E666" s="20" t="s">
        <v>80</v>
      </c>
      <c r="F666" s="10" t="s">
        <v>273</v>
      </c>
      <c r="G666" s="10" t="s">
        <v>80</v>
      </c>
      <c r="H666" s="9">
        <v>5</v>
      </c>
      <c r="I666" s="10" t="s">
        <v>273</v>
      </c>
      <c r="J666" s="10" t="str">
        <f t="array" ref="J666">IFERROR(INDEX(Mappings!I:I,MATCH(#REF!&amp;L666,Mappings!J:J&amp;Mappings!D:D,0)),"")</f>
        <v/>
      </c>
      <c r="L666" s="10" t="s">
        <v>274</v>
      </c>
      <c r="M666" s="10" t="s">
        <v>580</v>
      </c>
      <c r="N666" s="10" t="s">
        <v>272</v>
      </c>
      <c r="S666" s="13">
        <v>123</v>
      </c>
      <c r="T666" s="17">
        <f>S666</f>
        <v>123</v>
      </c>
      <c r="U666" s="15">
        <f t="array" aca="1" ref="U666" ca="1">IFERROR(
IF(NOT(OR($G666="OBX",$G666="OBR")),INDEX(INDIRECT(U$2&amp;"!$A$1:$BJ$100"),MATCH("*"&amp;$G666&amp;"*",INDIRECT(U$2&amp;"!$B$1:$B$100"),0),MATCH($H666,INDIRECT(U$2&amp;"!$1:$1"),0)),
IF(OR($G666="OBX",$G666="OBR"),INDEX(INDIRECT(U$2&amp;"!$A$1:$BJ$100"),MATCH((("*"&amp;$G666&amp;"*")&amp;("*"&amp;$I666&amp;"*")&amp;("*"&amp;$J666&amp;"*")&amp;("*"&amp;$K666&amp;"*")),INDIRECT(U$2&amp;"!$B$1:$B$100")&amp;INDIRECT(U$2&amp;"!$E$1:$E$100")&amp;INDIRECT(U$2&amp;"!$G$1:$G$100")&amp;INDIRECT(U$2&amp;"!$F$1:$F$100"),0),MATCH($H666,INDIRECT(U$2&amp;"!$1:$1"),0)))),
"Not found")</f>
        <v>123</v>
      </c>
      <c r="V666" s="16" t="str">
        <f t="shared" ca="1" si="42"/>
        <v>Match</v>
      </c>
    </row>
    <row r="667" spans="1:22" ht="15" customHeight="1" x14ac:dyDescent="0.25">
      <c r="A667" s="10">
        <v>666</v>
      </c>
      <c r="B667" s="41"/>
      <c r="C667" s="10" t="s">
        <v>269</v>
      </c>
      <c r="D667" s="10" t="s">
        <v>268</v>
      </c>
      <c r="E667" s="20" t="s">
        <v>80</v>
      </c>
      <c r="F667" s="10" t="s">
        <v>273</v>
      </c>
      <c r="G667" s="10" t="s">
        <v>80</v>
      </c>
      <c r="H667" s="10">
        <v>2</v>
      </c>
      <c r="I667" s="10" t="s">
        <v>273</v>
      </c>
      <c r="L667" s="10" t="s">
        <v>274</v>
      </c>
      <c r="M667" s="22" t="s">
        <v>587</v>
      </c>
      <c r="N667" s="10" t="s">
        <v>272</v>
      </c>
      <c r="T667" s="14" t="s">
        <v>272</v>
      </c>
      <c r="U667" s="15" t="str">
        <f t="array" aca="1" ref="U667" ca="1">IFERROR(
IF(NOT(OR($G667="OBX",$G667="OBR")),INDEX(INDIRECT(U$2&amp;"!$A$1:$BJ$100"),MATCH("*"&amp;$G667&amp;"*",INDIRECT(U$2&amp;"!$B$1:$B$100"),0),MATCH($H667,INDIRECT(U$2&amp;"!$1:$1"),0)),
IF(OR($G667="OBX",$G667="OBR"),INDEX(INDIRECT(U$2&amp;"!$A$1:$BJ$100"),MATCH((("*"&amp;$G667&amp;"*")&amp;("*"&amp;$I667&amp;"*")&amp;("*"&amp;$J667&amp;"*")&amp;("*"&amp;$K667&amp;"*")),INDIRECT(U$2&amp;"!$B$1:$B$100")&amp;INDIRECT(U$2&amp;"!$E$1:$E$100")&amp;INDIRECT(U$2&amp;"!$G$1:$G$100")&amp;INDIRECT(U$2&amp;"!$F$1:$F$100"),0),MATCH($H667,INDIRECT(U$2&amp;"!$1:$1"),0)))),
"Not found")</f>
        <v>CX</v>
      </c>
      <c r="V667" s="16" t="str">
        <f t="shared" ca="1" si="42"/>
        <v>Match</v>
      </c>
    </row>
    <row r="668" spans="1:22" ht="15" customHeight="1" x14ac:dyDescent="0.25">
      <c r="A668" s="10">
        <v>667</v>
      </c>
      <c r="B668" s="41"/>
      <c r="C668" s="10" t="s">
        <v>269</v>
      </c>
      <c r="D668" s="10" t="s">
        <v>268</v>
      </c>
      <c r="E668" s="20" t="s">
        <v>80</v>
      </c>
      <c r="F668" s="10" t="s">
        <v>273</v>
      </c>
      <c r="G668" s="10" t="s">
        <v>80</v>
      </c>
      <c r="H668" s="10">
        <v>4</v>
      </c>
      <c r="I668" s="10" t="s">
        <v>273</v>
      </c>
      <c r="L668" s="10" t="s">
        <v>274</v>
      </c>
      <c r="M668" s="22" t="s">
        <v>1412</v>
      </c>
      <c r="N668" s="10" t="s">
        <v>272</v>
      </c>
      <c r="T668" s="17">
        <f>S668</f>
        <v>0</v>
      </c>
      <c r="U668" s="15">
        <f t="array" aca="1" ref="U668" ca="1">IFERROR(
IF(NOT(OR($G668="OBX",$G668="OBR")),INDEX(INDIRECT(U$2&amp;"!$A$1:$BJ$100"),MATCH("*"&amp;$G668&amp;"*",INDIRECT(U$2&amp;"!$B$1:$B$100"),0),MATCH($H668,INDIRECT(U$2&amp;"!$1:$1"),0)),
IF(OR($G668="OBX",$G668="OBR"),INDEX(INDIRECT(U$2&amp;"!$A$1:$BJ$100"),MATCH((("*"&amp;$G668&amp;"*")&amp;("*"&amp;$I668&amp;"*")&amp;("*"&amp;$J668&amp;"*")&amp;("*"&amp;$K668&amp;"*")),INDIRECT(U$2&amp;"!$B$1:$B$100")&amp;INDIRECT(U$2&amp;"!$E$1:$E$100")&amp;INDIRECT(U$2&amp;"!$G$1:$G$100")&amp;INDIRECT(U$2&amp;"!$F$1:$F$100"),0),MATCH($H668,INDIRECT(U$2&amp;"!$1:$1"),0)))),
"Not found")</f>
        <v>0</v>
      </c>
      <c r="V668" s="16" t="str">
        <f t="shared" ca="1" si="42"/>
        <v>Match</v>
      </c>
    </row>
    <row r="669" spans="1:22" ht="15" customHeight="1" x14ac:dyDescent="0.25">
      <c r="A669" s="10">
        <v>668</v>
      </c>
      <c r="B669" s="41"/>
      <c r="C669" s="10" t="s">
        <v>269</v>
      </c>
      <c r="D669" s="10" t="s">
        <v>268</v>
      </c>
      <c r="E669" s="20" t="s">
        <v>80</v>
      </c>
      <c r="F669" s="10" t="s">
        <v>273</v>
      </c>
      <c r="G669" s="10" t="s">
        <v>80</v>
      </c>
      <c r="H669" s="10">
        <v>11</v>
      </c>
      <c r="I669" s="10" t="s">
        <v>273</v>
      </c>
      <c r="L669" s="10" t="s">
        <v>274</v>
      </c>
      <c r="M669" s="22" t="s">
        <v>502</v>
      </c>
      <c r="N669" s="10" t="s">
        <v>272</v>
      </c>
      <c r="T669" s="15" t="s">
        <v>331</v>
      </c>
      <c r="U669" s="15" t="str">
        <f t="array" aca="1" ref="U669" ca="1">IFERROR(
IF(NOT(OR($G669="OBX",$G669="OBR")),INDEX(INDIRECT(U$2&amp;"!$A$1:$BJ$100"),MATCH("*"&amp;$G669&amp;"*",INDIRECT(U$2&amp;"!$B$1:$B$100"),0),MATCH($H669,INDIRECT(U$2&amp;"!$1:$1"),0)),
IF(OR($G669="OBX",$G669="OBR"),INDEX(INDIRECT(U$2&amp;"!$A$1:$BJ$100"),MATCH((("*"&amp;$G669&amp;"*")&amp;("*"&amp;$I669&amp;"*")&amp;("*"&amp;$J669&amp;"*")&amp;("*"&amp;$K669&amp;"*")),INDIRECT(U$2&amp;"!$B$1:$B$100")&amp;INDIRECT(U$2&amp;"!$E$1:$E$100")&amp;INDIRECT(U$2&amp;"!$G$1:$G$100")&amp;INDIRECT(U$2&amp;"!$F$1:$F$100"),0),MATCH($H669,INDIRECT(U$2&amp;"!$1:$1"),0)))),
"Not found")</f>
        <v>O</v>
      </c>
      <c r="V669" s="16" t="str">
        <f t="shared" ca="1" si="42"/>
        <v>Match</v>
      </c>
    </row>
    <row r="670" spans="1:22" ht="15" customHeight="1" x14ac:dyDescent="0.25">
      <c r="A670" s="10">
        <v>669</v>
      </c>
      <c r="B670" s="41"/>
      <c r="C670" s="10" t="s">
        <v>269</v>
      </c>
      <c r="D670" s="10" t="s">
        <v>268</v>
      </c>
      <c r="E670" s="20" t="s">
        <v>80</v>
      </c>
      <c r="F670" s="10" t="s">
        <v>273</v>
      </c>
      <c r="G670" s="10" t="s">
        <v>80</v>
      </c>
      <c r="H670" s="9">
        <v>14</v>
      </c>
      <c r="I670" s="10" t="s">
        <v>273</v>
      </c>
      <c r="L670" s="10" t="s">
        <v>274</v>
      </c>
      <c r="M670" s="22" t="s">
        <v>1424</v>
      </c>
      <c r="N670" s="10" t="s">
        <v>272</v>
      </c>
      <c r="S670" s="46">
        <v>42788.787499999999</v>
      </c>
      <c r="T670" s="17" t="str">
        <f>IF(S670=0,"",(CONCATENATE(TEXT(S670,"yyyymmddhhmm"),"-0",'Summary Info'!$C$10)))</f>
        <v>201702221854-0500</v>
      </c>
      <c r="U670" s="15" t="str">
        <f t="array" aca="1" ref="U670" ca="1">IFERROR(
IF(NOT(OR($G670="OBX",$G670="OBR")),INDEX(INDIRECT(U$2&amp;"!$A$1:$BJ$100"),MATCH("*"&amp;$G670&amp;"*",INDIRECT(U$2&amp;"!$B$1:$B$100"),0),MATCH($H670,INDIRECT(U$2&amp;"!$1:$1"),0)),
IF(OR($G670="OBX",$G670="OBR"),INDEX(INDIRECT(U$2&amp;"!$A$1:$BJ$100"),MATCH((("*"&amp;$G670&amp;"*")&amp;("*"&amp;$I670&amp;"*")&amp;("*"&amp;$J670&amp;"*")&amp;("*"&amp;$K670&amp;"*")),INDIRECT(U$2&amp;"!$B$1:$B$100")&amp;INDIRECT(U$2&amp;"!$E$1:$E$100")&amp;INDIRECT(U$2&amp;"!$G$1:$G$100")&amp;INDIRECT(U$2&amp;"!$F$1:$F$100"),0),MATCH($H670,INDIRECT(U$2&amp;"!$1:$1"),0)))),
"Not found")</f>
        <v>201702221854-0500</v>
      </c>
      <c r="V670" s="16" t="str">
        <f t="shared" ca="1" si="42"/>
        <v>Match</v>
      </c>
    </row>
    <row r="671" spans="1:22" ht="15" customHeight="1" x14ac:dyDescent="0.25">
      <c r="A671" s="10">
        <v>670</v>
      </c>
      <c r="B671" s="41"/>
      <c r="C671" s="10" t="s">
        <v>269</v>
      </c>
      <c r="D671" s="10" t="s">
        <v>268</v>
      </c>
      <c r="E671" s="20" t="s">
        <v>80</v>
      </c>
      <c r="F671" s="10" t="s">
        <v>273</v>
      </c>
      <c r="G671" s="10" t="s">
        <v>80</v>
      </c>
      <c r="H671" s="10">
        <v>29</v>
      </c>
      <c r="I671" s="10" t="s">
        <v>273</v>
      </c>
      <c r="L671" s="10" t="s">
        <v>274</v>
      </c>
      <c r="M671" s="10" t="s">
        <v>853</v>
      </c>
      <c r="N671" s="10" t="s">
        <v>272</v>
      </c>
      <c r="S671" s="17"/>
      <c r="T671" s="14" t="s">
        <v>860</v>
      </c>
      <c r="U671" s="15" t="str">
        <f t="array" aca="1" ref="U671" ca="1">IFERROR(
IF(NOT(OR($G671="OBX",$G671="OBR")),INDEX(INDIRECT(U$2&amp;"!$A$1:$BJ$100"),MATCH("*"&amp;$G671&amp;"*",INDIRECT(U$2&amp;"!$B$1:$B$100"),0),MATCH($H671,INDIRECT(U$2&amp;"!$1:$1"),0)),
IF(OR($G671="OBX",$G671="OBR"),INDEX(INDIRECT(U$2&amp;"!$A$1:$BJ$100"),MATCH((("*"&amp;$G671&amp;"*")&amp;("*"&amp;$I671&amp;"*")&amp;("*"&amp;$J671&amp;"*")&amp;("*"&amp;$K671&amp;"*")),INDIRECT(U$2&amp;"!$B$1:$B$100")&amp;INDIRECT(U$2&amp;"!$E$1:$E$100")&amp;INDIRECT(U$2&amp;"!$G$1:$G$100")&amp;INDIRECT(U$2&amp;"!$F$1:$F$100"),0),MATCH($H671,INDIRECT(U$2&amp;"!$1:$1"),0)))),
"Not found")</f>
        <v>QST</v>
      </c>
      <c r="V671" s="16" t="str">
        <f t="shared" ca="1" si="42"/>
        <v>Match</v>
      </c>
    </row>
    <row r="672" spans="1:22" ht="15" customHeight="1" x14ac:dyDescent="0.25">
      <c r="A672" s="10">
        <v>671</v>
      </c>
      <c r="B672" s="41"/>
      <c r="C672" s="21" t="s">
        <v>269</v>
      </c>
      <c r="D672" s="21"/>
      <c r="E672" s="21"/>
      <c r="F672" s="21"/>
      <c r="G672" s="21"/>
      <c r="H672" s="21"/>
      <c r="I672" s="21"/>
      <c r="J672" s="21"/>
      <c r="K672" s="21"/>
      <c r="L672" s="21"/>
      <c r="M672" s="21" t="s">
        <v>303</v>
      </c>
      <c r="N672" s="21"/>
      <c r="O672" s="21"/>
      <c r="P672" s="21"/>
      <c r="Q672" s="21"/>
      <c r="R672" s="21"/>
      <c r="S672" s="21"/>
      <c r="T672" s="21"/>
      <c r="U672" s="21"/>
      <c r="V672" s="21"/>
    </row>
    <row r="673" spans="1:22" ht="15" customHeight="1" x14ac:dyDescent="0.25">
      <c r="A673" s="10">
        <v>672</v>
      </c>
      <c r="B673" s="41"/>
      <c r="C673" s="10" t="s">
        <v>269</v>
      </c>
      <c r="D673" s="10" t="s">
        <v>268</v>
      </c>
      <c r="E673" s="20" t="s">
        <v>80</v>
      </c>
      <c r="F673" s="10" t="s">
        <v>302</v>
      </c>
      <c r="G673" s="10" t="s">
        <v>80</v>
      </c>
      <c r="H673" s="10">
        <v>3</v>
      </c>
      <c r="I673" s="10" t="s">
        <v>302</v>
      </c>
      <c r="L673" s="10" t="s">
        <v>303</v>
      </c>
      <c r="M673" s="22" t="s">
        <v>872</v>
      </c>
      <c r="N673" s="10" t="s">
        <v>289</v>
      </c>
      <c r="O673" s="10" t="s">
        <v>987</v>
      </c>
      <c r="P673" s="10" t="s">
        <v>331</v>
      </c>
      <c r="Q673" s="20"/>
      <c r="T673" s="14" t="s">
        <v>1690</v>
      </c>
      <c r="U673" s="15" t="str">
        <f t="array" aca="1" ref="U673" ca="1">IFERROR(
IF(NOT(OR($G673="OBX",$G673="OBR")),INDEX(INDIRECT(U$2&amp;"!$A$1:$BJ$100"),MATCH("*"&amp;$G673&amp;"*",INDIRECT(U$2&amp;"!$B$1:$B$100"),0),MATCH($H673,INDIRECT(U$2&amp;"!$1:$1"),0)),
IF(OR($G673="OBX",$G673="OBR"),INDEX(INDIRECT(U$2&amp;"!$A$1:$BJ$100"),MATCH((("*"&amp;$G673&amp;"*")&amp;("*"&amp;$I673&amp;"*")&amp;("*"&amp;$J673&amp;"*")&amp;("*"&amp;$K673&amp;"*")),INDIRECT(U$2&amp;"!$B$1:$B$100")&amp;INDIRECT(U$2&amp;"!$E$1:$E$100")&amp;INDIRECT(U$2&amp;"!$G$1:$G$100")&amp;INDIRECT(U$2&amp;"!$F$1:$F$100"),0),MATCH($H673,INDIRECT(U$2&amp;"!$1:$1"),0)))),
"Not found")</f>
        <v>62326-4^Post-discharge provider practice name^LN</v>
      </c>
      <c r="V673" s="16" t="str">
        <f t="shared" ref="V673:V679" ca="1" si="43">IF(T673=U673,"Match","")</f>
        <v>Match</v>
      </c>
    </row>
    <row r="674" spans="1:22" ht="15" customHeight="1" x14ac:dyDescent="0.25">
      <c r="A674" s="10">
        <v>673</v>
      </c>
      <c r="B674" s="41"/>
      <c r="C674" s="10" t="s">
        <v>269</v>
      </c>
      <c r="D674" s="10" t="s">
        <v>268</v>
      </c>
      <c r="E674" s="20" t="s">
        <v>80</v>
      </c>
      <c r="F674" s="10" t="s">
        <v>302</v>
      </c>
      <c r="G674" s="10" t="s">
        <v>80</v>
      </c>
      <c r="H674" s="9">
        <v>5</v>
      </c>
      <c r="I674" s="10" t="s">
        <v>302</v>
      </c>
      <c r="J674" s="10" t="str">
        <f t="array" ref="J674">IFERROR(INDEX(Mappings!I:I,MATCH(#REF!&amp;L674,Mappings!J:J&amp;Mappings!D:D,0)),"")</f>
        <v/>
      </c>
      <c r="L674" s="10" t="s">
        <v>303</v>
      </c>
      <c r="M674" s="10" t="s">
        <v>580</v>
      </c>
      <c r="N674" s="10" t="s">
        <v>289</v>
      </c>
      <c r="S674" s="13" t="s">
        <v>1722</v>
      </c>
      <c r="T674" s="17" t="str">
        <f>S674</f>
        <v>Healthy OB Clinic</v>
      </c>
      <c r="U674" s="15" t="str">
        <f t="array" aca="1" ref="U674" ca="1">IFERROR(
IF(NOT(OR($G674="OBX",$G674="OBR")),INDEX(INDIRECT(U$2&amp;"!$A$1:$BJ$100"),MATCH("*"&amp;$G674&amp;"*",INDIRECT(U$2&amp;"!$B$1:$B$100"),0),MATCH($H674,INDIRECT(U$2&amp;"!$1:$1"),0)),
IF(OR($G674="OBX",$G674="OBR"),INDEX(INDIRECT(U$2&amp;"!$A$1:$BJ$100"),MATCH((("*"&amp;$G674&amp;"*")&amp;("*"&amp;$I674&amp;"*")&amp;("*"&amp;$J674&amp;"*")&amp;("*"&amp;$K674&amp;"*")),INDIRECT(U$2&amp;"!$B$1:$B$100")&amp;INDIRECT(U$2&amp;"!$E$1:$E$100")&amp;INDIRECT(U$2&amp;"!$G$1:$G$100")&amp;INDIRECT(U$2&amp;"!$F$1:$F$100"),0),MATCH($H674,INDIRECT(U$2&amp;"!$1:$1"),0)))),
"Not found")</f>
        <v>Healthy OB Clinic</v>
      </c>
      <c r="V674" s="16" t="str">
        <f t="shared" ca="1" si="43"/>
        <v>Match</v>
      </c>
    </row>
    <row r="675" spans="1:22" ht="15" customHeight="1" x14ac:dyDescent="0.25">
      <c r="A675" s="10">
        <v>674</v>
      </c>
      <c r="B675" s="41"/>
      <c r="C675" s="10" t="s">
        <v>269</v>
      </c>
      <c r="D675" s="10" t="s">
        <v>268</v>
      </c>
      <c r="E675" s="20" t="s">
        <v>80</v>
      </c>
      <c r="F675" s="10" t="s">
        <v>302</v>
      </c>
      <c r="G675" s="10" t="s">
        <v>80</v>
      </c>
      <c r="H675" s="10">
        <v>2</v>
      </c>
      <c r="I675" s="10" t="s">
        <v>302</v>
      </c>
      <c r="L675" s="10" t="s">
        <v>303</v>
      </c>
      <c r="M675" s="22" t="s">
        <v>587</v>
      </c>
      <c r="N675" s="10" t="s">
        <v>289</v>
      </c>
      <c r="T675" s="14" t="s">
        <v>612</v>
      </c>
      <c r="U675" s="15" t="str">
        <f t="array" aca="1" ref="U675" ca="1">IFERROR(
IF(NOT(OR($G675="OBX",$G675="OBR")),INDEX(INDIRECT(U$2&amp;"!$A$1:$BJ$100"),MATCH("*"&amp;$G675&amp;"*",INDIRECT(U$2&amp;"!$B$1:$B$100"),0),MATCH($H675,INDIRECT(U$2&amp;"!$1:$1"),0)),
IF(OR($G675="OBX",$G675="OBR"),INDEX(INDIRECT(U$2&amp;"!$A$1:$BJ$100"),MATCH((("*"&amp;$G675&amp;"*")&amp;("*"&amp;$I675&amp;"*")&amp;("*"&amp;$J675&amp;"*")&amp;("*"&amp;$K675&amp;"*")),INDIRECT(U$2&amp;"!$B$1:$B$100")&amp;INDIRECT(U$2&amp;"!$E$1:$E$100")&amp;INDIRECT(U$2&amp;"!$G$1:$G$100")&amp;INDIRECT(U$2&amp;"!$F$1:$F$100"),0),MATCH($H675,INDIRECT(U$2&amp;"!$1:$1"),0)))),
"Not found")</f>
        <v>TX</v>
      </c>
      <c r="V675" s="16" t="str">
        <f t="shared" ca="1" si="43"/>
        <v>Match</v>
      </c>
    </row>
    <row r="676" spans="1:22" ht="15" customHeight="1" x14ac:dyDescent="0.25">
      <c r="A676" s="10">
        <v>675</v>
      </c>
      <c r="B676" s="41"/>
      <c r="C676" s="10" t="s">
        <v>269</v>
      </c>
      <c r="D676" s="10" t="s">
        <v>268</v>
      </c>
      <c r="E676" s="20" t="s">
        <v>80</v>
      </c>
      <c r="F676" s="10" t="s">
        <v>302</v>
      </c>
      <c r="G676" s="10" t="s">
        <v>80</v>
      </c>
      <c r="H676" s="10">
        <v>4</v>
      </c>
      <c r="I676" s="10" t="s">
        <v>302</v>
      </c>
      <c r="L676" s="10" t="s">
        <v>303</v>
      </c>
      <c r="M676" s="22" t="s">
        <v>1412</v>
      </c>
      <c r="N676" s="10" t="s">
        <v>289</v>
      </c>
      <c r="T676" s="17">
        <f>S676</f>
        <v>0</v>
      </c>
      <c r="U676" s="15">
        <f t="array" aca="1" ref="U676" ca="1">IFERROR(
IF(NOT(OR($G676="OBX",$G676="OBR")),INDEX(INDIRECT(U$2&amp;"!$A$1:$BJ$100"),MATCH("*"&amp;$G676&amp;"*",INDIRECT(U$2&amp;"!$B$1:$B$100"),0),MATCH($H676,INDIRECT(U$2&amp;"!$1:$1"),0)),
IF(OR($G676="OBX",$G676="OBR"),INDEX(INDIRECT(U$2&amp;"!$A$1:$BJ$100"),MATCH((("*"&amp;$G676&amp;"*")&amp;("*"&amp;$I676&amp;"*")&amp;("*"&amp;$J676&amp;"*")&amp;("*"&amp;$K676&amp;"*")),INDIRECT(U$2&amp;"!$B$1:$B$100")&amp;INDIRECT(U$2&amp;"!$E$1:$E$100")&amp;INDIRECT(U$2&amp;"!$G$1:$G$100")&amp;INDIRECT(U$2&amp;"!$F$1:$F$100"),0),MATCH($H676,INDIRECT(U$2&amp;"!$1:$1"),0)))),
"Not found")</f>
        <v>0</v>
      </c>
      <c r="V676" s="16" t="str">
        <f t="shared" ca="1" si="43"/>
        <v>Match</v>
      </c>
    </row>
    <row r="677" spans="1:22" ht="15" customHeight="1" x14ac:dyDescent="0.25">
      <c r="A677" s="10">
        <v>676</v>
      </c>
      <c r="B677" s="41"/>
      <c r="C677" s="10" t="s">
        <v>269</v>
      </c>
      <c r="D677" s="10" t="s">
        <v>268</v>
      </c>
      <c r="E677" s="20" t="s">
        <v>80</v>
      </c>
      <c r="F677" s="10" t="s">
        <v>302</v>
      </c>
      <c r="G677" s="10" t="s">
        <v>80</v>
      </c>
      <c r="H677" s="10">
        <v>11</v>
      </c>
      <c r="I677" s="10" t="s">
        <v>302</v>
      </c>
      <c r="L677" s="10" t="s">
        <v>303</v>
      </c>
      <c r="M677" s="22" t="s">
        <v>502</v>
      </c>
      <c r="N677" s="10" t="s">
        <v>289</v>
      </c>
      <c r="T677" s="15" t="s">
        <v>331</v>
      </c>
      <c r="U677" s="15" t="str">
        <f t="array" aca="1" ref="U677" ca="1">IFERROR(
IF(NOT(OR($G677="OBX",$G677="OBR")),INDEX(INDIRECT(U$2&amp;"!$A$1:$BJ$100"),MATCH("*"&amp;$G677&amp;"*",INDIRECT(U$2&amp;"!$B$1:$B$100"),0),MATCH($H677,INDIRECT(U$2&amp;"!$1:$1"),0)),
IF(OR($G677="OBX",$G677="OBR"),INDEX(INDIRECT(U$2&amp;"!$A$1:$BJ$100"),MATCH((("*"&amp;$G677&amp;"*")&amp;("*"&amp;$I677&amp;"*")&amp;("*"&amp;$J677&amp;"*")&amp;("*"&amp;$K677&amp;"*")),INDIRECT(U$2&amp;"!$B$1:$B$100")&amp;INDIRECT(U$2&amp;"!$E$1:$E$100")&amp;INDIRECT(U$2&amp;"!$G$1:$G$100")&amp;INDIRECT(U$2&amp;"!$F$1:$F$100"),0),MATCH($H677,INDIRECT(U$2&amp;"!$1:$1"),0)))),
"Not found")</f>
        <v>O</v>
      </c>
      <c r="V677" s="16" t="str">
        <f t="shared" ca="1" si="43"/>
        <v>Match</v>
      </c>
    </row>
    <row r="678" spans="1:22" ht="15" customHeight="1" x14ac:dyDescent="0.25">
      <c r="A678" s="10">
        <v>677</v>
      </c>
      <c r="B678" s="41"/>
      <c r="C678" s="10" t="s">
        <v>269</v>
      </c>
      <c r="D678" s="10" t="s">
        <v>268</v>
      </c>
      <c r="E678" s="20" t="s">
        <v>80</v>
      </c>
      <c r="F678" s="10" t="s">
        <v>302</v>
      </c>
      <c r="G678" s="10" t="s">
        <v>80</v>
      </c>
      <c r="H678" s="9">
        <v>14</v>
      </c>
      <c r="I678" s="10" t="s">
        <v>302</v>
      </c>
      <c r="L678" s="10" t="s">
        <v>303</v>
      </c>
      <c r="M678" s="22" t="s">
        <v>1424</v>
      </c>
      <c r="N678" s="10" t="s">
        <v>289</v>
      </c>
      <c r="S678" s="46">
        <v>42788.787499999999</v>
      </c>
      <c r="T678" s="17" t="str">
        <f>IF(S678=0,"",(CONCATENATE(TEXT(S678,"yyyymmddhhmm"),"-0",'Summary Info'!$C$10)))</f>
        <v>201702221854-0500</v>
      </c>
      <c r="U678" s="15" t="str">
        <f t="array" aca="1" ref="U678" ca="1">IFERROR(
IF(NOT(OR($G678="OBX",$G678="OBR")),INDEX(INDIRECT(U$2&amp;"!$A$1:$BJ$100"),MATCH("*"&amp;$G678&amp;"*",INDIRECT(U$2&amp;"!$B$1:$B$100"),0),MATCH($H678,INDIRECT(U$2&amp;"!$1:$1"),0)),
IF(OR($G678="OBX",$G678="OBR"),INDEX(INDIRECT(U$2&amp;"!$A$1:$BJ$100"),MATCH((("*"&amp;$G678&amp;"*")&amp;("*"&amp;$I678&amp;"*")&amp;("*"&amp;$J678&amp;"*")&amp;("*"&amp;$K678&amp;"*")),INDIRECT(U$2&amp;"!$B$1:$B$100")&amp;INDIRECT(U$2&amp;"!$E$1:$E$100")&amp;INDIRECT(U$2&amp;"!$G$1:$G$100")&amp;INDIRECT(U$2&amp;"!$F$1:$F$100"),0),MATCH($H678,INDIRECT(U$2&amp;"!$1:$1"),0)))),
"Not found")</f>
        <v>201702221854-0500</v>
      </c>
      <c r="V678" s="16" t="str">
        <f t="shared" ca="1" si="43"/>
        <v>Match</v>
      </c>
    </row>
    <row r="679" spans="1:22" ht="15" customHeight="1" x14ac:dyDescent="0.25">
      <c r="A679" s="10">
        <v>678</v>
      </c>
      <c r="B679" s="41"/>
      <c r="C679" s="10" t="s">
        <v>269</v>
      </c>
      <c r="D679" s="10" t="s">
        <v>268</v>
      </c>
      <c r="E679" s="20" t="s">
        <v>80</v>
      </c>
      <c r="F679" s="10" t="s">
        <v>302</v>
      </c>
      <c r="G679" s="10" t="s">
        <v>80</v>
      </c>
      <c r="H679" s="10">
        <v>29</v>
      </c>
      <c r="I679" s="10" t="s">
        <v>302</v>
      </c>
      <c r="L679" s="10" t="s">
        <v>303</v>
      </c>
      <c r="M679" s="10" t="s">
        <v>853</v>
      </c>
      <c r="N679" s="10" t="s">
        <v>289</v>
      </c>
      <c r="S679" s="17"/>
      <c r="T679" s="14" t="s">
        <v>860</v>
      </c>
      <c r="U679" s="15" t="str">
        <f t="array" aca="1" ref="U679" ca="1">IFERROR(
IF(NOT(OR($G679="OBX",$G679="OBR")),INDEX(INDIRECT(U$2&amp;"!$A$1:$BJ$100"),MATCH("*"&amp;$G679&amp;"*",INDIRECT(U$2&amp;"!$B$1:$B$100"),0),MATCH($H679,INDIRECT(U$2&amp;"!$1:$1"),0)),
IF(OR($G679="OBX",$G679="OBR"),INDEX(INDIRECT(U$2&amp;"!$A$1:$BJ$100"),MATCH((("*"&amp;$G679&amp;"*")&amp;("*"&amp;$I679&amp;"*")&amp;("*"&amp;$J679&amp;"*")&amp;("*"&amp;$K679&amp;"*")),INDIRECT(U$2&amp;"!$B$1:$B$100")&amp;INDIRECT(U$2&amp;"!$E$1:$E$100")&amp;INDIRECT(U$2&amp;"!$G$1:$G$100")&amp;INDIRECT(U$2&amp;"!$F$1:$F$100"),0),MATCH($H679,INDIRECT(U$2&amp;"!$1:$1"),0)))),
"Not found")</f>
        <v>QST</v>
      </c>
      <c r="V679" s="16" t="str">
        <f t="shared" ca="1" si="43"/>
        <v>Match</v>
      </c>
    </row>
    <row r="680" spans="1:22" ht="15" customHeight="1" x14ac:dyDescent="0.25">
      <c r="A680" s="10">
        <v>679</v>
      </c>
      <c r="B680" s="41"/>
      <c r="C680" s="21" t="s">
        <v>269</v>
      </c>
      <c r="D680" s="21"/>
      <c r="E680" s="21"/>
      <c r="F680" s="21"/>
      <c r="G680" s="21"/>
      <c r="H680" s="21"/>
      <c r="I680" s="21"/>
      <c r="J680" s="21"/>
      <c r="K680" s="21"/>
      <c r="L680" s="21"/>
      <c r="M680" s="21" t="s">
        <v>310</v>
      </c>
      <c r="N680" s="21"/>
      <c r="O680" s="21"/>
      <c r="P680" s="21"/>
      <c r="Q680" s="21"/>
      <c r="R680" s="21"/>
      <c r="S680" s="21"/>
      <c r="T680" s="21"/>
      <c r="U680" s="21"/>
      <c r="V680" s="21"/>
    </row>
    <row r="681" spans="1:22" ht="15" customHeight="1" x14ac:dyDescent="0.25">
      <c r="A681" s="10">
        <v>680</v>
      </c>
      <c r="B681" s="41"/>
      <c r="C681" s="10" t="s">
        <v>269</v>
      </c>
      <c r="D681" s="10" t="s">
        <v>268</v>
      </c>
      <c r="E681" s="20" t="s">
        <v>80</v>
      </c>
      <c r="F681" s="10" t="s">
        <v>309</v>
      </c>
      <c r="G681" s="10" t="s">
        <v>80</v>
      </c>
      <c r="H681" s="10">
        <v>3</v>
      </c>
      <c r="I681" s="10" t="s">
        <v>309</v>
      </c>
      <c r="L681" s="10" t="s">
        <v>310</v>
      </c>
      <c r="M681" s="22" t="s">
        <v>872</v>
      </c>
      <c r="N681" s="10" t="s">
        <v>311</v>
      </c>
      <c r="O681" s="10" t="s">
        <v>987</v>
      </c>
      <c r="P681" s="10" t="s">
        <v>331</v>
      </c>
      <c r="Q681" s="20"/>
      <c r="T681" s="14" t="s">
        <v>1531</v>
      </c>
      <c r="U681" s="15" t="str">
        <f t="array" aca="1" ref="U681" ca="1">IFERROR(
IF(NOT(OR($G681="OBX",$G681="OBR")),INDEX(INDIRECT(U$2&amp;"!$A$1:$BJ$100"),MATCH("*"&amp;$G681&amp;"*",INDIRECT(U$2&amp;"!$B$1:$B$100"),0),MATCH($H681,INDIRECT(U$2&amp;"!$1:$1"),0)),
IF(OR($G681="OBX",$G681="OBR"),INDEX(INDIRECT(U$2&amp;"!$A$1:$BJ$100"),MATCH((("*"&amp;$G681&amp;"*")&amp;("*"&amp;$I681&amp;"*")&amp;("*"&amp;$J681&amp;"*")&amp;("*"&amp;$K681&amp;"*")),INDIRECT(U$2&amp;"!$B$1:$B$100")&amp;INDIRECT(U$2&amp;"!$E$1:$E$100")&amp;INDIRECT(U$2&amp;"!$G$1:$G$100")&amp;INDIRECT(U$2&amp;"!$F$1:$F$100"),0),MATCH($H681,INDIRECT(U$2&amp;"!$1:$1"),0)))),
"Not found")</f>
        <v>62327-2^Post-discharge provider practice address^LN</v>
      </c>
      <c r="V681" s="16" t="str">
        <f t="shared" ref="V681:V687" ca="1" si="44">IF(T681=U681,"Match","")</f>
        <v>Match</v>
      </c>
    </row>
    <row r="682" spans="1:22" ht="15" customHeight="1" x14ac:dyDescent="0.25">
      <c r="A682" s="10">
        <v>681</v>
      </c>
      <c r="B682" s="41"/>
      <c r="C682" s="10" t="s">
        <v>269</v>
      </c>
      <c r="D682" s="10" t="s">
        <v>268</v>
      </c>
      <c r="E682" s="20" t="s">
        <v>80</v>
      </c>
      <c r="F682" s="10" t="s">
        <v>309</v>
      </c>
      <c r="G682" s="10" t="s">
        <v>80</v>
      </c>
      <c r="H682" s="9">
        <v>5</v>
      </c>
      <c r="I682" s="10" t="s">
        <v>309</v>
      </c>
      <c r="J682" s="10" t="str">
        <f t="array" ref="J682">IFERROR(INDEX(Mappings!I:I,MATCH(#REF!&amp;L682,Mappings!J:J&amp;Mappings!D:D,0)),"")</f>
        <v/>
      </c>
      <c r="L682" s="10" t="s">
        <v>310</v>
      </c>
      <c r="M682" s="10" t="s">
        <v>580</v>
      </c>
      <c r="N682" s="10" t="s">
        <v>311</v>
      </c>
      <c r="S682" s="13" t="s">
        <v>1532</v>
      </c>
      <c r="T682" s="17" t="str">
        <f>S682</f>
        <v>5901 Lakeside Avenue^^Richmond^VA^23228</v>
      </c>
      <c r="U682" s="15" t="str">
        <f t="array" aca="1" ref="U682" ca="1">IFERROR(
IF(NOT(OR($G682="OBX",$G682="OBR")),INDEX(INDIRECT(U$2&amp;"!$A$1:$BJ$100"),MATCH("*"&amp;$G682&amp;"*",INDIRECT(U$2&amp;"!$B$1:$B$100"),0),MATCH($H682,INDIRECT(U$2&amp;"!$1:$1"),0)),
IF(OR($G682="OBX",$G682="OBR"),INDEX(INDIRECT(U$2&amp;"!$A$1:$BJ$100"),MATCH((("*"&amp;$G682&amp;"*")&amp;("*"&amp;$I682&amp;"*")&amp;("*"&amp;$J682&amp;"*")&amp;("*"&amp;$K682&amp;"*")),INDIRECT(U$2&amp;"!$B$1:$B$100")&amp;INDIRECT(U$2&amp;"!$E$1:$E$100")&amp;INDIRECT(U$2&amp;"!$G$1:$G$100")&amp;INDIRECT(U$2&amp;"!$F$1:$F$100"),0),MATCH($H682,INDIRECT(U$2&amp;"!$1:$1"),0)))),
"Not found")</f>
        <v>5901 Lakeside Avenue^^Richmond^VA^23228</v>
      </c>
      <c r="V682" s="16" t="str">
        <f t="shared" ca="1" si="44"/>
        <v>Match</v>
      </c>
    </row>
    <row r="683" spans="1:22" ht="15" customHeight="1" x14ac:dyDescent="0.25">
      <c r="A683" s="10">
        <v>682</v>
      </c>
      <c r="B683" s="41"/>
      <c r="C683" s="10" t="s">
        <v>269</v>
      </c>
      <c r="D683" s="10" t="s">
        <v>268</v>
      </c>
      <c r="E683" s="20" t="s">
        <v>80</v>
      </c>
      <c r="F683" s="10" t="s">
        <v>309</v>
      </c>
      <c r="G683" s="10" t="s">
        <v>80</v>
      </c>
      <c r="H683" s="10">
        <v>2</v>
      </c>
      <c r="I683" s="10" t="s">
        <v>309</v>
      </c>
      <c r="L683" s="10" t="s">
        <v>310</v>
      </c>
      <c r="M683" s="22" t="s">
        <v>587</v>
      </c>
      <c r="N683" s="10" t="s">
        <v>311</v>
      </c>
      <c r="T683" s="14" t="s">
        <v>311</v>
      </c>
      <c r="U683" s="15" t="str">
        <f t="array" aca="1" ref="U683" ca="1">IFERROR(
IF(NOT(OR($G683="OBX",$G683="OBR")),INDEX(INDIRECT(U$2&amp;"!$A$1:$BJ$100"),MATCH("*"&amp;$G683&amp;"*",INDIRECT(U$2&amp;"!$B$1:$B$100"),0),MATCH($H683,INDIRECT(U$2&amp;"!$1:$1"),0)),
IF(OR($G683="OBX",$G683="OBR"),INDEX(INDIRECT(U$2&amp;"!$A$1:$BJ$100"),MATCH((("*"&amp;$G683&amp;"*")&amp;("*"&amp;$I683&amp;"*")&amp;("*"&amp;$J683&amp;"*")&amp;("*"&amp;$K683&amp;"*")),INDIRECT(U$2&amp;"!$B$1:$B$100")&amp;INDIRECT(U$2&amp;"!$E$1:$E$100")&amp;INDIRECT(U$2&amp;"!$G$1:$G$100")&amp;INDIRECT(U$2&amp;"!$F$1:$F$100"),0),MATCH($H683,INDIRECT(U$2&amp;"!$1:$1"),0)))),
"Not found")</f>
        <v>XAD</v>
      </c>
      <c r="V683" s="16" t="str">
        <f t="shared" ca="1" si="44"/>
        <v>Match</v>
      </c>
    </row>
    <row r="684" spans="1:22" ht="15" customHeight="1" x14ac:dyDescent="0.25">
      <c r="A684" s="10">
        <v>683</v>
      </c>
      <c r="B684" s="41"/>
      <c r="C684" s="10" t="s">
        <v>269</v>
      </c>
      <c r="D684" s="10" t="s">
        <v>268</v>
      </c>
      <c r="E684" s="20" t="s">
        <v>80</v>
      </c>
      <c r="F684" s="10" t="s">
        <v>309</v>
      </c>
      <c r="G684" s="10" t="s">
        <v>80</v>
      </c>
      <c r="H684" s="10">
        <v>4</v>
      </c>
      <c r="I684" s="10" t="s">
        <v>309</v>
      </c>
      <c r="L684" s="10" t="s">
        <v>310</v>
      </c>
      <c r="M684" s="22" t="s">
        <v>1412</v>
      </c>
      <c r="N684" s="10" t="s">
        <v>311</v>
      </c>
      <c r="T684" s="17">
        <f>S684</f>
        <v>0</v>
      </c>
      <c r="U684" s="15">
        <f t="array" aca="1" ref="U684" ca="1">IFERROR(
IF(NOT(OR($G684="OBX",$G684="OBR")),INDEX(INDIRECT(U$2&amp;"!$A$1:$BJ$100"),MATCH("*"&amp;$G684&amp;"*",INDIRECT(U$2&amp;"!$B$1:$B$100"),0),MATCH($H684,INDIRECT(U$2&amp;"!$1:$1"),0)),
IF(OR($G684="OBX",$G684="OBR"),INDEX(INDIRECT(U$2&amp;"!$A$1:$BJ$100"),MATCH((("*"&amp;$G684&amp;"*")&amp;("*"&amp;$I684&amp;"*")&amp;("*"&amp;$J684&amp;"*")&amp;("*"&amp;$K684&amp;"*")),INDIRECT(U$2&amp;"!$B$1:$B$100")&amp;INDIRECT(U$2&amp;"!$E$1:$E$100")&amp;INDIRECT(U$2&amp;"!$G$1:$G$100")&amp;INDIRECT(U$2&amp;"!$F$1:$F$100"),0),MATCH($H684,INDIRECT(U$2&amp;"!$1:$1"),0)))),
"Not found")</f>
        <v>0</v>
      </c>
      <c r="V684" s="16" t="str">
        <f t="shared" ca="1" si="44"/>
        <v>Match</v>
      </c>
    </row>
    <row r="685" spans="1:22" ht="15" customHeight="1" x14ac:dyDescent="0.25">
      <c r="A685" s="10">
        <v>684</v>
      </c>
      <c r="B685" s="41"/>
      <c r="C685" s="10" t="s">
        <v>269</v>
      </c>
      <c r="D685" s="10" t="s">
        <v>268</v>
      </c>
      <c r="E685" s="20" t="s">
        <v>80</v>
      </c>
      <c r="F685" s="10" t="s">
        <v>309</v>
      </c>
      <c r="G685" s="10" t="s">
        <v>80</v>
      </c>
      <c r="H685" s="10">
        <v>11</v>
      </c>
      <c r="I685" s="10" t="s">
        <v>309</v>
      </c>
      <c r="L685" s="10" t="s">
        <v>310</v>
      </c>
      <c r="M685" s="22" t="s">
        <v>502</v>
      </c>
      <c r="N685" s="10" t="s">
        <v>311</v>
      </c>
      <c r="T685" s="15" t="s">
        <v>331</v>
      </c>
      <c r="U685" s="15" t="str">
        <f t="array" aca="1" ref="U685" ca="1">IFERROR(
IF(NOT(OR($G685="OBX",$G685="OBR")),INDEX(INDIRECT(U$2&amp;"!$A$1:$BJ$100"),MATCH("*"&amp;$G685&amp;"*",INDIRECT(U$2&amp;"!$B$1:$B$100"),0),MATCH($H685,INDIRECT(U$2&amp;"!$1:$1"),0)),
IF(OR($G685="OBX",$G685="OBR"),INDEX(INDIRECT(U$2&amp;"!$A$1:$BJ$100"),MATCH((("*"&amp;$G685&amp;"*")&amp;("*"&amp;$I685&amp;"*")&amp;("*"&amp;$J685&amp;"*")&amp;("*"&amp;$K685&amp;"*")),INDIRECT(U$2&amp;"!$B$1:$B$100")&amp;INDIRECT(U$2&amp;"!$E$1:$E$100")&amp;INDIRECT(U$2&amp;"!$G$1:$G$100")&amp;INDIRECT(U$2&amp;"!$F$1:$F$100"),0),MATCH($H685,INDIRECT(U$2&amp;"!$1:$1"),0)))),
"Not found")</f>
        <v>O</v>
      </c>
      <c r="V685" s="16" t="str">
        <f t="shared" ca="1" si="44"/>
        <v>Match</v>
      </c>
    </row>
    <row r="686" spans="1:22" ht="15" customHeight="1" x14ac:dyDescent="0.25">
      <c r="A686" s="10">
        <v>685</v>
      </c>
      <c r="B686" s="41"/>
      <c r="C686" s="10" t="s">
        <v>269</v>
      </c>
      <c r="D686" s="10" t="s">
        <v>268</v>
      </c>
      <c r="E686" s="20" t="s">
        <v>80</v>
      </c>
      <c r="F686" s="10" t="s">
        <v>309</v>
      </c>
      <c r="G686" s="10" t="s">
        <v>80</v>
      </c>
      <c r="H686" s="9">
        <v>14</v>
      </c>
      <c r="I686" s="10" t="s">
        <v>309</v>
      </c>
      <c r="L686" s="10" t="s">
        <v>310</v>
      </c>
      <c r="M686" s="22" t="s">
        <v>1424</v>
      </c>
      <c r="N686" s="10" t="s">
        <v>311</v>
      </c>
      <c r="S686" s="46">
        <v>42788.787499999999</v>
      </c>
      <c r="T686" s="17" t="str">
        <f>IF(S686=0,"",(CONCATENATE(TEXT(S686,"yyyymmddhhmm"),"-0",'Summary Info'!$C$10)))</f>
        <v>201702221854-0500</v>
      </c>
      <c r="U686" s="15" t="str">
        <f t="array" aca="1" ref="U686" ca="1">IFERROR(
IF(NOT(OR($G686="OBX",$G686="OBR")),INDEX(INDIRECT(U$2&amp;"!$A$1:$BJ$100"),MATCH("*"&amp;$G686&amp;"*",INDIRECT(U$2&amp;"!$B$1:$B$100"),0),MATCH($H686,INDIRECT(U$2&amp;"!$1:$1"),0)),
IF(OR($G686="OBX",$G686="OBR"),INDEX(INDIRECT(U$2&amp;"!$A$1:$BJ$100"),MATCH((("*"&amp;$G686&amp;"*")&amp;("*"&amp;$I686&amp;"*")&amp;("*"&amp;$J686&amp;"*")&amp;("*"&amp;$K686&amp;"*")),INDIRECT(U$2&amp;"!$B$1:$B$100")&amp;INDIRECT(U$2&amp;"!$E$1:$E$100")&amp;INDIRECT(U$2&amp;"!$G$1:$G$100")&amp;INDIRECT(U$2&amp;"!$F$1:$F$100"),0),MATCH($H686,INDIRECT(U$2&amp;"!$1:$1"),0)))),
"Not found")</f>
        <v>201702221854-0500</v>
      </c>
      <c r="V686" s="16" t="str">
        <f t="shared" ca="1" si="44"/>
        <v>Match</v>
      </c>
    </row>
    <row r="687" spans="1:22" ht="15" customHeight="1" x14ac:dyDescent="0.25">
      <c r="A687" s="10">
        <v>686</v>
      </c>
      <c r="B687" s="41"/>
      <c r="C687" s="10" t="s">
        <v>269</v>
      </c>
      <c r="D687" s="10" t="s">
        <v>268</v>
      </c>
      <c r="E687" s="20" t="s">
        <v>80</v>
      </c>
      <c r="F687" s="10" t="s">
        <v>309</v>
      </c>
      <c r="G687" s="10" t="s">
        <v>80</v>
      </c>
      <c r="H687" s="10">
        <v>29</v>
      </c>
      <c r="I687" s="10" t="s">
        <v>309</v>
      </c>
      <c r="L687" s="10" t="s">
        <v>310</v>
      </c>
      <c r="M687" s="10" t="s">
        <v>853</v>
      </c>
      <c r="N687" s="10" t="s">
        <v>311</v>
      </c>
      <c r="S687" s="17"/>
      <c r="T687" s="14" t="s">
        <v>860</v>
      </c>
      <c r="U687" s="15" t="str">
        <f t="array" aca="1" ref="U687" ca="1">IFERROR(
IF(NOT(OR($G687="OBX",$G687="OBR")),INDEX(INDIRECT(U$2&amp;"!$A$1:$BJ$100"),MATCH("*"&amp;$G687&amp;"*",INDIRECT(U$2&amp;"!$B$1:$B$100"),0),MATCH($H687,INDIRECT(U$2&amp;"!$1:$1"),0)),
IF(OR($G687="OBX",$G687="OBR"),INDEX(INDIRECT(U$2&amp;"!$A$1:$BJ$100"),MATCH((("*"&amp;$G687&amp;"*")&amp;("*"&amp;$I687&amp;"*")&amp;("*"&amp;$J687&amp;"*")&amp;("*"&amp;$K687&amp;"*")),INDIRECT(U$2&amp;"!$B$1:$B$100")&amp;INDIRECT(U$2&amp;"!$E$1:$E$100")&amp;INDIRECT(U$2&amp;"!$G$1:$G$100")&amp;INDIRECT(U$2&amp;"!$F$1:$F$100"),0),MATCH($H687,INDIRECT(U$2&amp;"!$1:$1"),0)))),
"Not found")</f>
        <v>QST</v>
      </c>
      <c r="V687" s="16" t="str">
        <f t="shared" ca="1" si="44"/>
        <v>Match</v>
      </c>
    </row>
    <row r="688" spans="1:22" ht="15" customHeight="1" x14ac:dyDescent="0.25">
      <c r="A688" s="10">
        <v>687</v>
      </c>
      <c r="B688" s="41"/>
      <c r="C688" s="21" t="s">
        <v>269</v>
      </c>
      <c r="D688" s="21"/>
      <c r="E688" s="21"/>
      <c r="F688" s="21"/>
      <c r="G688" s="21"/>
      <c r="H688" s="21"/>
      <c r="I688" s="21"/>
      <c r="J688" s="21"/>
      <c r="K688" s="21"/>
      <c r="L688" s="21"/>
      <c r="M688" s="21" t="s">
        <v>315</v>
      </c>
      <c r="N688" s="21"/>
      <c r="O688" s="21"/>
      <c r="P688" s="21"/>
      <c r="Q688" s="21"/>
      <c r="R688" s="21"/>
      <c r="S688" s="21"/>
      <c r="T688" s="21"/>
      <c r="U688" s="21"/>
      <c r="V688" s="21"/>
    </row>
    <row r="689" spans="1:22" ht="15" customHeight="1" x14ac:dyDescent="0.25">
      <c r="A689" s="10">
        <v>688</v>
      </c>
      <c r="B689" s="41"/>
      <c r="C689" s="10" t="s">
        <v>269</v>
      </c>
      <c r="D689" s="10" t="s">
        <v>268</v>
      </c>
      <c r="E689" s="20" t="s">
        <v>80</v>
      </c>
      <c r="F689" s="10" t="s">
        <v>314</v>
      </c>
      <c r="G689" s="10" t="s">
        <v>80</v>
      </c>
      <c r="H689" s="10">
        <v>3</v>
      </c>
      <c r="I689" s="10" t="s">
        <v>314</v>
      </c>
      <c r="L689" s="10" t="s">
        <v>315</v>
      </c>
      <c r="M689" s="22" t="s">
        <v>872</v>
      </c>
      <c r="N689" s="10" t="s">
        <v>316</v>
      </c>
      <c r="O689" s="10" t="s">
        <v>987</v>
      </c>
      <c r="P689" s="10" t="s">
        <v>331</v>
      </c>
      <c r="Q689" s="20"/>
      <c r="T689" s="14" t="s">
        <v>1691</v>
      </c>
      <c r="U689" s="15" t="str">
        <f t="array" aca="1" ref="U689" ca="1">IFERROR(
IF(NOT(OR($G689="OBX",$G689="OBR")),INDEX(INDIRECT(U$2&amp;"!$A$1:$BJ$100"),MATCH("*"&amp;$G689&amp;"*",INDIRECT(U$2&amp;"!$B$1:$B$100"),0),MATCH($H689,INDIRECT(U$2&amp;"!$1:$1"),0)),
IF(OR($G689="OBX",$G689="OBR"),INDEX(INDIRECT(U$2&amp;"!$A$1:$BJ$100"),MATCH((("*"&amp;$G689&amp;"*")&amp;("*"&amp;$I689&amp;"*")&amp;("*"&amp;$J689&amp;"*")&amp;("*"&amp;$K689&amp;"*")),INDIRECT(U$2&amp;"!$B$1:$B$100")&amp;INDIRECT(U$2&amp;"!$E$1:$E$100")&amp;INDIRECT(U$2&amp;"!$G$1:$G$100")&amp;INDIRECT(U$2&amp;"!$F$1:$F$100"),0),MATCH($H689,INDIRECT(U$2&amp;"!$1:$1"),0)))),
"Not found")</f>
        <v>62328-0^Post-discharge provider practice telephone number^LN</v>
      </c>
      <c r="V689" s="16" t="str">
        <f t="shared" ref="V689:V695" ca="1" si="45">IF(T689=U689,"Match","")</f>
        <v>Match</v>
      </c>
    </row>
    <row r="690" spans="1:22" ht="15" customHeight="1" x14ac:dyDescent="0.25">
      <c r="A690" s="10">
        <v>689</v>
      </c>
      <c r="B690" s="41"/>
      <c r="C690" s="10" t="s">
        <v>269</v>
      </c>
      <c r="D690" s="10" t="s">
        <v>268</v>
      </c>
      <c r="E690" s="20" t="s">
        <v>80</v>
      </c>
      <c r="F690" s="10" t="s">
        <v>314</v>
      </c>
      <c r="G690" s="10" t="s">
        <v>80</v>
      </c>
      <c r="H690" s="9">
        <v>5</v>
      </c>
      <c r="I690" s="10" t="s">
        <v>314</v>
      </c>
      <c r="J690" s="10" t="str">
        <f t="array" ref="J690">IFERROR(INDEX(Mappings!I:I,MATCH(#REF!&amp;L690,Mappings!J:J&amp;Mappings!D:D,0)),"")</f>
        <v/>
      </c>
      <c r="L690" s="10" t="s">
        <v>315</v>
      </c>
      <c r="M690" s="10" t="s">
        <v>580</v>
      </c>
      <c r="N690" s="10" t="s">
        <v>316</v>
      </c>
      <c r="S690" s="13" t="s">
        <v>1533</v>
      </c>
      <c r="T690" s="17" t="str">
        <f>S690</f>
        <v>^^^^^804^2669616</v>
      </c>
      <c r="U690" s="15" t="str">
        <f t="array" aca="1" ref="U690" ca="1">IFERROR(
IF(NOT(OR($G690="OBX",$G690="OBR")),INDEX(INDIRECT(U$2&amp;"!$A$1:$BJ$100"),MATCH("*"&amp;$G690&amp;"*",INDIRECT(U$2&amp;"!$B$1:$B$100"),0),MATCH($H690,INDIRECT(U$2&amp;"!$1:$1"),0)),
IF(OR($G690="OBX",$G690="OBR"),INDEX(INDIRECT(U$2&amp;"!$A$1:$BJ$100"),MATCH((("*"&amp;$G690&amp;"*")&amp;("*"&amp;$I690&amp;"*")&amp;("*"&amp;$J690&amp;"*")&amp;("*"&amp;$K690&amp;"*")),INDIRECT(U$2&amp;"!$B$1:$B$100")&amp;INDIRECT(U$2&amp;"!$E$1:$E$100")&amp;INDIRECT(U$2&amp;"!$G$1:$G$100")&amp;INDIRECT(U$2&amp;"!$F$1:$F$100"),0),MATCH($H690,INDIRECT(U$2&amp;"!$1:$1"),0)))),
"Not found")</f>
        <v>^^^^^804^2669616</v>
      </c>
      <c r="V690" s="16" t="str">
        <f t="shared" ca="1" si="45"/>
        <v>Match</v>
      </c>
    </row>
    <row r="691" spans="1:22" ht="15" customHeight="1" x14ac:dyDescent="0.25">
      <c r="A691" s="10">
        <v>690</v>
      </c>
      <c r="B691" s="41"/>
      <c r="C691" s="10" t="s">
        <v>269</v>
      </c>
      <c r="D691" s="10" t="s">
        <v>268</v>
      </c>
      <c r="E691" s="20" t="s">
        <v>80</v>
      </c>
      <c r="F691" s="10" t="s">
        <v>314</v>
      </c>
      <c r="G691" s="10" t="s">
        <v>80</v>
      </c>
      <c r="H691" s="10">
        <v>2</v>
      </c>
      <c r="I691" s="10" t="s">
        <v>314</v>
      </c>
      <c r="L691" s="10" t="s">
        <v>315</v>
      </c>
      <c r="M691" s="22" t="s">
        <v>587</v>
      </c>
      <c r="N691" s="10" t="s">
        <v>316</v>
      </c>
      <c r="T691" s="14" t="s">
        <v>316</v>
      </c>
      <c r="U691" s="15" t="str">
        <f t="array" aca="1" ref="U691" ca="1">IFERROR(
IF(NOT(OR($G691="OBX",$G691="OBR")),INDEX(INDIRECT(U$2&amp;"!$A$1:$BJ$100"),MATCH("*"&amp;$G691&amp;"*",INDIRECT(U$2&amp;"!$B$1:$B$100"),0),MATCH($H691,INDIRECT(U$2&amp;"!$1:$1"),0)),
IF(OR($G691="OBX",$G691="OBR"),INDEX(INDIRECT(U$2&amp;"!$A$1:$BJ$100"),MATCH((("*"&amp;$G691&amp;"*")&amp;("*"&amp;$I691&amp;"*")&amp;("*"&amp;$J691&amp;"*")&amp;("*"&amp;$K691&amp;"*")),INDIRECT(U$2&amp;"!$B$1:$B$100")&amp;INDIRECT(U$2&amp;"!$E$1:$E$100")&amp;INDIRECT(U$2&amp;"!$G$1:$G$100")&amp;INDIRECT(U$2&amp;"!$F$1:$F$100"),0),MATCH($H691,INDIRECT(U$2&amp;"!$1:$1"),0)))),
"Not found")</f>
        <v>XTN</v>
      </c>
      <c r="V691" s="16" t="str">
        <f t="shared" ca="1" si="45"/>
        <v>Match</v>
      </c>
    </row>
    <row r="692" spans="1:22" ht="15" customHeight="1" x14ac:dyDescent="0.25">
      <c r="A692" s="10">
        <v>691</v>
      </c>
      <c r="B692" s="41"/>
      <c r="C692" s="10" t="s">
        <v>269</v>
      </c>
      <c r="D692" s="10" t="s">
        <v>268</v>
      </c>
      <c r="E692" s="20" t="s">
        <v>80</v>
      </c>
      <c r="F692" s="10" t="s">
        <v>314</v>
      </c>
      <c r="G692" s="10" t="s">
        <v>80</v>
      </c>
      <c r="H692" s="10">
        <v>4</v>
      </c>
      <c r="I692" s="10" t="s">
        <v>314</v>
      </c>
      <c r="L692" s="10" t="s">
        <v>315</v>
      </c>
      <c r="M692" s="22" t="s">
        <v>1412</v>
      </c>
      <c r="N692" s="10" t="s">
        <v>316</v>
      </c>
      <c r="T692" s="17">
        <f>S692</f>
        <v>0</v>
      </c>
      <c r="U692" s="15">
        <f t="array" aca="1" ref="U692" ca="1">IFERROR(
IF(NOT(OR($G692="OBX",$G692="OBR")),INDEX(INDIRECT(U$2&amp;"!$A$1:$BJ$100"),MATCH("*"&amp;$G692&amp;"*",INDIRECT(U$2&amp;"!$B$1:$B$100"),0),MATCH($H692,INDIRECT(U$2&amp;"!$1:$1"),0)),
IF(OR($G692="OBX",$G692="OBR"),INDEX(INDIRECT(U$2&amp;"!$A$1:$BJ$100"),MATCH((("*"&amp;$G692&amp;"*")&amp;("*"&amp;$I692&amp;"*")&amp;("*"&amp;$J692&amp;"*")&amp;("*"&amp;$K692&amp;"*")),INDIRECT(U$2&amp;"!$B$1:$B$100")&amp;INDIRECT(U$2&amp;"!$E$1:$E$100")&amp;INDIRECT(U$2&amp;"!$G$1:$G$100")&amp;INDIRECT(U$2&amp;"!$F$1:$F$100"),0),MATCH($H692,INDIRECT(U$2&amp;"!$1:$1"),0)))),
"Not found")</f>
        <v>0</v>
      </c>
      <c r="V692" s="16" t="str">
        <f t="shared" ca="1" si="45"/>
        <v>Match</v>
      </c>
    </row>
    <row r="693" spans="1:22" ht="15" customHeight="1" x14ac:dyDescent="0.25">
      <c r="A693" s="10">
        <v>692</v>
      </c>
      <c r="B693" s="41"/>
      <c r="C693" s="10" t="s">
        <v>269</v>
      </c>
      <c r="D693" s="10" t="s">
        <v>268</v>
      </c>
      <c r="E693" s="20" t="s">
        <v>80</v>
      </c>
      <c r="F693" s="10" t="s">
        <v>314</v>
      </c>
      <c r="G693" s="10" t="s">
        <v>80</v>
      </c>
      <c r="H693" s="10">
        <v>11</v>
      </c>
      <c r="I693" s="10" t="s">
        <v>314</v>
      </c>
      <c r="L693" s="10" t="s">
        <v>315</v>
      </c>
      <c r="M693" s="22" t="s">
        <v>502</v>
      </c>
      <c r="N693" s="10" t="s">
        <v>316</v>
      </c>
      <c r="T693" s="15" t="s">
        <v>331</v>
      </c>
      <c r="U693" s="15" t="str">
        <f t="array" aca="1" ref="U693" ca="1">IFERROR(
IF(NOT(OR($G693="OBX",$G693="OBR")),INDEX(INDIRECT(U$2&amp;"!$A$1:$BJ$100"),MATCH("*"&amp;$G693&amp;"*",INDIRECT(U$2&amp;"!$B$1:$B$100"),0),MATCH($H693,INDIRECT(U$2&amp;"!$1:$1"),0)),
IF(OR($G693="OBX",$G693="OBR"),INDEX(INDIRECT(U$2&amp;"!$A$1:$BJ$100"),MATCH((("*"&amp;$G693&amp;"*")&amp;("*"&amp;$I693&amp;"*")&amp;("*"&amp;$J693&amp;"*")&amp;("*"&amp;$K693&amp;"*")),INDIRECT(U$2&amp;"!$B$1:$B$100")&amp;INDIRECT(U$2&amp;"!$E$1:$E$100")&amp;INDIRECT(U$2&amp;"!$G$1:$G$100")&amp;INDIRECT(U$2&amp;"!$F$1:$F$100"),0),MATCH($H693,INDIRECT(U$2&amp;"!$1:$1"),0)))),
"Not found")</f>
        <v>O</v>
      </c>
      <c r="V693" s="16" t="str">
        <f t="shared" ca="1" si="45"/>
        <v>Match</v>
      </c>
    </row>
    <row r="694" spans="1:22" ht="15" customHeight="1" x14ac:dyDescent="0.25">
      <c r="A694" s="10">
        <v>693</v>
      </c>
      <c r="B694" s="41"/>
      <c r="C694" s="10" t="s">
        <v>269</v>
      </c>
      <c r="D694" s="10" t="s">
        <v>268</v>
      </c>
      <c r="E694" s="20" t="s">
        <v>80</v>
      </c>
      <c r="F694" s="10" t="s">
        <v>314</v>
      </c>
      <c r="G694" s="10" t="s">
        <v>80</v>
      </c>
      <c r="H694" s="9">
        <v>14</v>
      </c>
      <c r="I694" s="10" t="s">
        <v>314</v>
      </c>
      <c r="L694" s="10" t="s">
        <v>315</v>
      </c>
      <c r="M694" s="22" t="s">
        <v>1424</v>
      </c>
      <c r="N694" s="10" t="s">
        <v>316</v>
      </c>
      <c r="S694" s="46">
        <v>42788.787499999999</v>
      </c>
      <c r="T694" s="17" t="str">
        <f>IF(S694=0,"",(CONCATENATE(TEXT(S694,"yyyymmddhhmm"),"-0",'Summary Info'!$C$10)))</f>
        <v>201702221854-0500</v>
      </c>
      <c r="U694" s="15" t="str">
        <f t="array" aca="1" ref="U694" ca="1">IFERROR(
IF(NOT(OR($G694="OBX",$G694="OBR")),INDEX(INDIRECT(U$2&amp;"!$A$1:$BJ$100"),MATCH("*"&amp;$G694&amp;"*",INDIRECT(U$2&amp;"!$B$1:$B$100"),0),MATCH($H694,INDIRECT(U$2&amp;"!$1:$1"),0)),
IF(OR($G694="OBX",$G694="OBR"),INDEX(INDIRECT(U$2&amp;"!$A$1:$BJ$100"),MATCH((("*"&amp;$G694&amp;"*")&amp;("*"&amp;$I694&amp;"*")&amp;("*"&amp;$J694&amp;"*")&amp;("*"&amp;$K694&amp;"*")),INDIRECT(U$2&amp;"!$B$1:$B$100")&amp;INDIRECT(U$2&amp;"!$E$1:$E$100")&amp;INDIRECT(U$2&amp;"!$G$1:$G$100")&amp;INDIRECT(U$2&amp;"!$F$1:$F$100"),0),MATCH($H694,INDIRECT(U$2&amp;"!$1:$1"),0)))),
"Not found")</f>
        <v>201702221854-0500</v>
      </c>
      <c r="V694" s="16" t="str">
        <f t="shared" ca="1" si="45"/>
        <v>Match</v>
      </c>
    </row>
    <row r="695" spans="1:22" ht="15" customHeight="1" x14ac:dyDescent="0.25">
      <c r="A695" s="10">
        <v>694</v>
      </c>
      <c r="B695" s="41"/>
      <c r="C695" s="10" t="s">
        <v>269</v>
      </c>
      <c r="D695" s="10" t="s">
        <v>268</v>
      </c>
      <c r="E695" s="20" t="s">
        <v>80</v>
      </c>
      <c r="F695" s="10" t="s">
        <v>314</v>
      </c>
      <c r="G695" s="10" t="s">
        <v>80</v>
      </c>
      <c r="H695" s="10">
        <v>29</v>
      </c>
      <c r="I695" s="10" t="s">
        <v>314</v>
      </c>
      <c r="L695" s="10" t="s">
        <v>315</v>
      </c>
      <c r="M695" s="10" t="s">
        <v>853</v>
      </c>
      <c r="N695" s="10" t="s">
        <v>316</v>
      </c>
      <c r="S695" s="17"/>
      <c r="T695" s="14" t="s">
        <v>860</v>
      </c>
      <c r="U695" s="15" t="str">
        <f t="array" aca="1" ref="U695" ca="1">IFERROR(
IF(NOT(OR($G695="OBX",$G695="OBR")),INDEX(INDIRECT(U$2&amp;"!$A$1:$BJ$100"),MATCH("*"&amp;$G695&amp;"*",INDIRECT(U$2&amp;"!$B$1:$B$100"),0),MATCH($H695,INDIRECT(U$2&amp;"!$1:$1"),0)),
IF(OR($G695="OBX",$G695="OBR"),INDEX(INDIRECT(U$2&amp;"!$A$1:$BJ$100"),MATCH((("*"&amp;$G695&amp;"*")&amp;("*"&amp;$I695&amp;"*")&amp;("*"&amp;$J695&amp;"*")&amp;("*"&amp;$K695&amp;"*")),INDIRECT(U$2&amp;"!$B$1:$B$100")&amp;INDIRECT(U$2&amp;"!$E$1:$E$100")&amp;INDIRECT(U$2&amp;"!$G$1:$G$100")&amp;INDIRECT(U$2&amp;"!$F$1:$F$100"),0),MATCH($H695,INDIRECT(U$2&amp;"!$1:$1"),0)))),
"Not found")</f>
        <v>QST</v>
      </c>
      <c r="V695" s="16" t="str">
        <f t="shared" ca="1" si="45"/>
        <v>Match</v>
      </c>
    </row>
    <row r="696" spans="1:22" ht="15" customHeight="1" x14ac:dyDescent="0.25">
      <c r="A696" s="10">
        <v>695</v>
      </c>
      <c r="B696" s="41"/>
      <c r="C696" s="21" t="s">
        <v>269</v>
      </c>
      <c r="D696" s="21"/>
      <c r="E696" s="21"/>
      <c r="F696" s="21"/>
      <c r="G696" s="21"/>
      <c r="H696" s="21"/>
      <c r="I696" s="21"/>
      <c r="J696" s="21"/>
      <c r="K696" s="21"/>
      <c r="L696" s="21"/>
      <c r="M696" s="21" t="s">
        <v>276</v>
      </c>
      <c r="N696" s="21"/>
      <c r="O696" s="21"/>
      <c r="P696" s="21"/>
      <c r="Q696" s="21"/>
      <c r="R696" s="21"/>
      <c r="S696" s="21"/>
      <c r="T696" s="21"/>
      <c r="U696" s="21"/>
      <c r="V696" s="21"/>
    </row>
    <row r="697" spans="1:22" ht="15" customHeight="1" x14ac:dyDescent="0.25">
      <c r="A697" s="10">
        <v>696</v>
      </c>
      <c r="B697" s="41"/>
      <c r="C697" s="10" t="s">
        <v>269</v>
      </c>
      <c r="D697" s="10" t="s">
        <v>268</v>
      </c>
      <c r="E697" s="20" t="s">
        <v>80</v>
      </c>
      <c r="F697" s="10" t="s">
        <v>275</v>
      </c>
      <c r="G697" s="10" t="s">
        <v>80</v>
      </c>
      <c r="H697" s="10">
        <v>3</v>
      </c>
      <c r="I697" s="10" t="s">
        <v>275</v>
      </c>
      <c r="L697" s="10" t="s">
        <v>276</v>
      </c>
      <c r="M697" s="22" t="s">
        <v>872</v>
      </c>
      <c r="N697" s="10" t="s">
        <v>272</v>
      </c>
      <c r="O697" s="10" t="s">
        <v>987</v>
      </c>
      <c r="P697" s="10" t="s">
        <v>331</v>
      </c>
      <c r="Q697" s="20"/>
      <c r="T697" s="14" t="s">
        <v>1534</v>
      </c>
      <c r="U697" s="15" t="str">
        <f t="array" aca="1" ref="U697" ca="1">IFERROR(
IF(NOT(OR($G697="OBX",$G697="OBR")),INDEX(INDIRECT(U$2&amp;"!$A$1:$BJ$100"),MATCH("*"&amp;$G697&amp;"*",INDIRECT(U$2&amp;"!$B$1:$B$100"),0),MATCH($H697,INDIRECT(U$2&amp;"!$1:$1"),0)),
IF(OR($G697="OBX",$G697="OBR"),INDEX(INDIRECT(U$2&amp;"!$A$1:$BJ$100"),MATCH((("*"&amp;$G697&amp;"*")&amp;("*"&amp;$I697&amp;"*")&amp;("*"&amp;$J697&amp;"*")&amp;("*"&amp;$K697&amp;"*")),INDIRECT(U$2&amp;"!$B$1:$B$100")&amp;INDIRECT(U$2&amp;"!$E$1:$E$100")&amp;INDIRECT(U$2&amp;"!$G$1:$G$100")&amp;INDIRECT(U$2&amp;"!$F$1:$F$100"),0),MATCH($H697,INDIRECT(U$2&amp;"!$1:$1"),0)))),
"Not found")</f>
        <v>62329-8^Birth hospital facility ID [Identifier] in Facility^LN</v>
      </c>
      <c r="V697" s="16" t="str">
        <f t="shared" ref="V697:V703" ca="1" si="46">IF(T697=U697,"Match","")</f>
        <v>Match</v>
      </c>
    </row>
    <row r="698" spans="1:22" ht="15" customHeight="1" x14ac:dyDescent="0.25">
      <c r="A698" s="10">
        <v>697</v>
      </c>
      <c r="B698" s="41"/>
      <c r="C698" s="10" t="s">
        <v>269</v>
      </c>
      <c r="D698" s="10" t="s">
        <v>268</v>
      </c>
      <c r="E698" s="20" t="s">
        <v>80</v>
      </c>
      <c r="F698" s="10" t="s">
        <v>275</v>
      </c>
      <c r="G698" s="10" t="s">
        <v>80</v>
      </c>
      <c r="H698" s="9">
        <v>5</v>
      </c>
      <c r="I698" s="10" t="s">
        <v>275</v>
      </c>
      <c r="J698" s="10" t="str">
        <f t="array" ref="J698">IFERROR(INDEX(Mappings!I:I,MATCH(#REF!&amp;L698,Mappings!J:J&amp;Mappings!D:D,0)),"")</f>
        <v/>
      </c>
      <c r="L698" s="10" t="s">
        <v>276</v>
      </c>
      <c r="M698" s="10" t="s">
        <v>580</v>
      </c>
      <c r="N698" s="10" t="s">
        <v>272</v>
      </c>
      <c r="S698" s="13">
        <v>10614</v>
      </c>
      <c r="T698" s="17">
        <f>S698</f>
        <v>10614</v>
      </c>
      <c r="U698" s="15">
        <f t="array" aca="1" ref="U698" ca="1">IFERROR(
IF(NOT(OR($G698="OBX",$G698="OBR")),INDEX(INDIRECT(U$2&amp;"!$A$1:$BJ$100"),MATCH("*"&amp;$G698&amp;"*",INDIRECT(U$2&amp;"!$B$1:$B$100"),0),MATCH($H698,INDIRECT(U$2&amp;"!$1:$1"),0)),
IF(OR($G698="OBX",$G698="OBR"),INDEX(INDIRECT(U$2&amp;"!$A$1:$BJ$100"),MATCH((("*"&amp;$G698&amp;"*")&amp;("*"&amp;$I698&amp;"*")&amp;("*"&amp;$J698&amp;"*")&amp;("*"&amp;$K698&amp;"*")),INDIRECT(U$2&amp;"!$B$1:$B$100")&amp;INDIRECT(U$2&amp;"!$E$1:$E$100")&amp;INDIRECT(U$2&amp;"!$G$1:$G$100")&amp;INDIRECT(U$2&amp;"!$F$1:$F$100"),0),MATCH($H698,INDIRECT(U$2&amp;"!$1:$1"),0)))),
"Not found")</f>
        <v>10614</v>
      </c>
      <c r="V698" s="16" t="str">
        <f t="shared" ca="1" si="46"/>
        <v>Match</v>
      </c>
    </row>
    <row r="699" spans="1:22" ht="15" customHeight="1" x14ac:dyDescent="0.25">
      <c r="A699" s="10">
        <v>698</v>
      </c>
      <c r="B699" s="41"/>
      <c r="C699" s="10" t="s">
        <v>269</v>
      </c>
      <c r="D699" s="10" t="s">
        <v>268</v>
      </c>
      <c r="E699" s="20" t="s">
        <v>80</v>
      </c>
      <c r="F699" s="10" t="s">
        <v>275</v>
      </c>
      <c r="G699" s="10" t="s">
        <v>80</v>
      </c>
      <c r="H699" s="10">
        <v>2</v>
      </c>
      <c r="I699" s="10" t="s">
        <v>275</v>
      </c>
      <c r="L699" s="10" t="s">
        <v>276</v>
      </c>
      <c r="M699" s="22" t="s">
        <v>587</v>
      </c>
      <c r="N699" s="10" t="s">
        <v>272</v>
      </c>
      <c r="T699" s="14" t="s">
        <v>272</v>
      </c>
      <c r="U699" s="15" t="str">
        <f t="array" aca="1" ref="U699" ca="1">IFERROR(
IF(NOT(OR($G699="OBX",$G699="OBR")),INDEX(INDIRECT(U$2&amp;"!$A$1:$BJ$100"),MATCH("*"&amp;$G699&amp;"*",INDIRECT(U$2&amp;"!$B$1:$B$100"),0),MATCH($H699,INDIRECT(U$2&amp;"!$1:$1"),0)),
IF(OR($G699="OBX",$G699="OBR"),INDEX(INDIRECT(U$2&amp;"!$A$1:$BJ$100"),MATCH((("*"&amp;$G699&amp;"*")&amp;("*"&amp;$I699&amp;"*")&amp;("*"&amp;$J699&amp;"*")&amp;("*"&amp;$K699&amp;"*")),INDIRECT(U$2&amp;"!$B$1:$B$100")&amp;INDIRECT(U$2&amp;"!$E$1:$E$100")&amp;INDIRECT(U$2&amp;"!$G$1:$G$100")&amp;INDIRECT(U$2&amp;"!$F$1:$F$100"),0),MATCH($H699,INDIRECT(U$2&amp;"!$1:$1"),0)))),
"Not found")</f>
        <v>CX</v>
      </c>
      <c r="V699" s="16" t="str">
        <f t="shared" ca="1" si="46"/>
        <v>Match</v>
      </c>
    </row>
    <row r="700" spans="1:22" ht="15" customHeight="1" x14ac:dyDescent="0.25">
      <c r="A700" s="10">
        <v>699</v>
      </c>
      <c r="B700" s="41"/>
      <c r="C700" s="10" t="s">
        <v>269</v>
      </c>
      <c r="D700" s="10" t="s">
        <v>268</v>
      </c>
      <c r="E700" s="20" t="s">
        <v>80</v>
      </c>
      <c r="F700" s="10" t="s">
        <v>275</v>
      </c>
      <c r="G700" s="10" t="s">
        <v>80</v>
      </c>
      <c r="H700" s="10">
        <v>4</v>
      </c>
      <c r="I700" s="10" t="s">
        <v>275</v>
      </c>
      <c r="L700" s="10" t="s">
        <v>276</v>
      </c>
      <c r="M700" s="22" t="s">
        <v>1412</v>
      </c>
      <c r="N700" s="10" t="s">
        <v>272</v>
      </c>
      <c r="T700" s="17">
        <f>S700</f>
        <v>0</v>
      </c>
      <c r="U700" s="15">
        <f t="array" aca="1" ref="U700" ca="1">IFERROR(
IF(NOT(OR($G700="OBX",$G700="OBR")),INDEX(INDIRECT(U$2&amp;"!$A$1:$BJ$100"),MATCH("*"&amp;$G700&amp;"*",INDIRECT(U$2&amp;"!$B$1:$B$100"),0),MATCH($H700,INDIRECT(U$2&amp;"!$1:$1"),0)),
IF(OR($G700="OBX",$G700="OBR"),INDEX(INDIRECT(U$2&amp;"!$A$1:$BJ$100"),MATCH((("*"&amp;$G700&amp;"*")&amp;("*"&amp;$I700&amp;"*")&amp;("*"&amp;$J700&amp;"*")&amp;("*"&amp;$K700&amp;"*")),INDIRECT(U$2&amp;"!$B$1:$B$100")&amp;INDIRECT(U$2&amp;"!$E$1:$E$100")&amp;INDIRECT(U$2&amp;"!$G$1:$G$100")&amp;INDIRECT(U$2&amp;"!$F$1:$F$100"),0),MATCH($H700,INDIRECT(U$2&amp;"!$1:$1"),0)))),
"Not found")</f>
        <v>0</v>
      </c>
      <c r="V700" s="16" t="str">
        <f t="shared" ca="1" si="46"/>
        <v>Match</v>
      </c>
    </row>
    <row r="701" spans="1:22" ht="15" customHeight="1" x14ac:dyDescent="0.25">
      <c r="A701" s="10">
        <v>700</v>
      </c>
      <c r="B701" s="41"/>
      <c r="C701" s="10" t="s">
        <v>269</v>
      </c>
      <c r="D701" s="10" t="s">
        <v>268</v>
      </c>
      <c r="E701" s="20" t="s">
        <v>80</v>
      </c>
      <c r="F701" s="10" t="s">
        <v>275</v>
      </c>
      <c r="G701" s="10" t="s">
        <v>80</v>
      </c>
      <c r="H701" s="10">
        <v>11</v>
      </c>
      <c r="I701" s="10" t="s">
        <v>275</v>
      </c>
      <c r="L701" s="10" t="s">
        <v>276</v>
      </c>
      <c r="M701" s="22" t="s">
        <v>502</v>
      </c>
      <c r="N701" s="10" t="s">
        <v>272</v>
      </c>
      <c r="T701" s="15" t="s">
        <v>331</v>
      </c>
      <c r="U701" s="15" t="str">
        <f t="array" aca="1" ref="U701" ca="1">IFERROR(
IF(NOT(OR($G701="OBX",$G701="OBR")),INDEX(INDIRECT(U$2&amp;"!$A$1:$BJ$100"),MATCH("*"&amp;$G701&amp;"*",INDIRECT(U$2&amp;"!$B$1:$B$100"),0),MATCH($H701,INDIRECT(U$2&amp;"!$1:$1"),0)),
IF(OR($G701="OBX",$G701="OBR"),INDEX(INDIRECT(U$2&amp;"!$A$1:$BJ$100"),MATCH((("*"&amp;$G701&amp;"*")&amp;("*"&amp;$I701&amp;"*")&amp;("*"&amp;$J701&amp;"*")&amp;("*"&amp;$K701&amp;"*")),INDIRECT(U$2&amp;"!$B$1:$B$100")&amp;INDIRECT(U$2&amp;"!$E$1:$E$100")&amp;INDIRECT(U$2&amp;"!$G$1:$G$100")&amp;INDIRECT(U$2&amp;"!$F$1:$F$100"),0),MATCH($H701,INDIRECT(U$2&amp;"!$1:$1"),0)))),
"Not found")</f>
        <v>O</v>
      </c>
      <c r="V701" s="16" t="str">
        <f t="shared" ca="1" si="46"/>
        <v>Match</v>
      </c>
    </row>
    <row r="702" spans="1:22" ht="15" customHeight="1" x14ac:dyDescent="0.25">
      <c r="A702" s="10">
        <v>701</v>
      </c>
      <c r="B702" s="41"/>
      <c r="C702" s="10" t="s">
        <v>269</v>
      </c>
      <c r="D702" s="10" t="s">
        <v>268</v>
      </c>
      <c r="E702" s="20" t="s">
        <v>80</v>
      </c>
      <c r="F702" s="10" t="s">
        <v>275</v>
      </c>
      <c r="G702" s="10" t="s">
        <v>80</v>
      </c>
      <c r="H702" s="9">
        <v>14</v>
      </c>
      <c r="I702" s="10" t="s">
        <v>275</v>
      </c>
      <c r="L702" s="10" t="s">
        <v>276</v>
      </c>
      <c r="M702" s="22" t="s">
        <v>1424</v>
      </c>
      <c r="N702" s="10" t="s">
        <v>272</v>
      </c>
      <c r="S702" s="46">
        <v>42788.787499999999</v>
      </c>
      <c r="T702" s="17" t="str">
        <f>IF(S702=0,"",(CONCATENATE(TEXT(S702,"yyyymmddhhmm"),"-0",'Summary Info'!$C$10)))</f>
        <v>201702221854-0500</v>
      </c>
      <c r="U702" s="15" t="str">
        <f t="array" aca="1" ref="U702" ca="1">IFERROR(
IF(NOT(OR($G702="OBX",$G702="OBR")),INDEX(INDIRECT(U$2&amp;"!$A$1:$BJ$100"),MATCH("*"&amp;$G702&amp;"*",INDIRECT(U$2&amp;"!$B$1:$B$100"),0),MATCH($H702,INDIRECT(U$2&amp;"!$1:$1"),0)),
IF(OR($G702="OBX",$G702="OBR"),INDEX(INDIRECT(U$2&amp;"!$A$1:$BJ$100"),MATCH((("*"&amp;$G702&amp;"*")&amp;("*"&amp;$I702&amp;"*")&amp;("*"&amp;$J702&amp;"*")&amp;("*"&amp;$K702&amp;"*")),INDIRECT(U$2&amp;"!$B$1:$B$100")&amp;INDIRECT(U$2&amp;"!$E$1:$E$100")&amp;INDIRECT(U$2&amp;"!$G$1:$G$100")&amp;INDIRECT(U$2&amp;"!$F$1:$F$100"),0),MATCH($H702,INDIRECT(U$2&amp;"!$1:$1"),0)))),
"Not found")</f>
        <v>201702221854-0500</v>
      </c>
      <c r="V702" s="16" t="str">
        <f t="shared" ca="1" si="46"/>
        <v>Match</v>
      </c>
    </row>
    <row r="703" spans="1:22" ht="15" customHeight="1" x14ac:dyDescent="0.25">
      <c r="A703" s="10">
        <v>702</v>
      </c>
      <c r="B703" s="41"/>
      <c r="C703" s="10" t="s">
        <v>269</v>
      </c>
      <c r="D703" s="10" t="s">
        <v>268</v>
      </c>
      <c r="E703" s="20" t="s">
        <v>80</v>
      </c>
      <c r="F703" s="10" t="s">
        <v>275</v>
      </c>
      <c r="G703" s="10" t="s">
        <v>80</v>
      </c>
      <c r="H703" s="10">
        <v>29</v>
      </c>
      <c r="I703" s="10" t="s">
        <v>275</v>
      </c>
      <c r="L703" s="10" t="s">
        <v>276</v>
      </c>
      <c r="M703" s="10" t="s">
        <v>853</v>
      </c>
      <c r="N703" s="10" t="s">
        <v>272</v>
      </c>
      <c r="S703" s="17"/>
      <c r="T703" s="14" t="s">
        <v>860</v>
      </c>
      <c r="U703" s="15" t="str">
        <f t="array" aca="1" ref="U703" ca="1">IFERROR(
IF(NOT(OR($G703="OBX",$G703="OBR")),INDEX(INDIRECT(U$2&amp;"!$A$1:$BJ$100"),MATCH("*"&amp;$G703&amp;"*",INDIRECT(U$2&amp;"!$B$1:$B$100"),0),MATCH($H703,INDIRECT(U$2&amp;"!$1:$1"),0)),
IF(OR($G703="OBX",$G703="OBR"),INDEX(INDIRECT(U$2&amp;"!$A$1:$BJ$100"),MATCH((("*"&amp;$G703&amp;"*")&amp;("*"&amp;$I703&amp;"*")&amp;("*"&amp;$J703&amp;"*")&amp;("*"&amp;$K703&amp;"*")),INDIRECT(U$2&amp;"!$B$1:$B$100")&amp;INDIRECT(U$2&amp;"!$E$1:$E$100")&amp;INDIRECT(U$2&amp;"!$G$1:$G$100")&amp;INDIRECT(U$2&amp;"!$F$1:$F$100"),0),MATCH($H703,INDIRECT(U$2&amp;"!$1:$1"),0)))),
"Not found")</f>
        <v>QST</v>
      </c>
      <c r="V703" s="16" t="str">
        <f t="shared" ca="1" si="46"/>
        <v>Match</v>
      </c>
    </row>
    <row r="704" spans="1:22" ht="15" customHeight="1" x14ac:dyDescent="0.25">
      <c r="A704" s="10">
        <v>703</v>
      </c>
      <c r="B704" s="41"/>
      <c r="C704" s="21" t="s">
        <v>269</v>
      </c>
      <c r="D704" s="21"/>
      <c r="E704" s="21"/>
      <c r="F704" s="21"/>
      <c r="G704" s="21"/>
      <c r="H704" s="21"/>
      <c r="I704" s="21"/>
      <c r="J704" s="21"/>
      <c r="K704" s="21"/>
      <c r="L704" s="21"/>
      <c r="M704" s="21" t="s">
        <v>305</v>
      </c>
      <c r="N704" s="21"/>
      <c r="O704" s="21"/>
      <c r="P704" s="21"/>
      <c r="Q704" s="21"/>
      <c r="R704" s="21"/>
      <c r="S704" s="21"/>
      <c r="T704" s="21"/>
      <c r="U704" s="21"/>
      <c r="V704" s="21"/>
    </row>
    <row r="705" spans="1:22" ht="15" customHeight="1" x14ac:dyDescent="0.25">
      <c r="A705" s="10">
        <v>704</v>
      </c>
      <c r="B705" s="41"/>
      <c r="C705" s="10" t="s">
        <v>269</v>
      </c>
      <c r="D705" s="10" t="s">
        <v>268</v>
      </c>
      <c r="E705" s="20" t="s">
        <v>80</v>
      </c>
      <c r="F705" s="10" t="s">
        <v>304</v>
      </c>
      <c r="G705" s="10" t="s">
        <v>80</v>
      </c>
      <c r="H705" s="10">
        <v>3</v>
      </c>
      <c r="I705" s="10" t="s">
        <v>304</v>
      </c>
      <c r="L705" s="10" t="s">
        <v>305</v>
      </c>
      <c r="M705" s="22" t="s">
        <v>872</v>
      </c>
      <c r="N705" s="10" t="s">
        <v>289</v>
      </c>
      <c r="O705" s="10" t="s">
        <v>987</v>
      </c>
      <c r="P705" s="10" t="s">
        <v>331</v>
      </c>
      <c r="Q705" s="20"/>
      <c r="T705" s="14" t="s">
        <v>1535</v>
      </c>
      <c r="U705" s="15" t="str">
        <f t="array" aca="1" ref="U705" ca="1">IFERROR(
IF(NOT(OR($G705="OBX",$G705="OBR")),INDEX(INDIRECT(U$2&amp;"!$A$1:$BJ$100"),MATCH("*"&amp;$G705&amp;"*",INDIRECT(U$2&amp;"!$B$1:$B$100"),0),MATCH($H705,INDIRECT(U$2&amp;"!$1:$1"),0)),
IF(OR($G705="OBX",$G705="OBR"),INDEX(INDIRECT(U$2&amp;"!$A$1:$BJ$100"),MATCH((("*"&amp;$G705&amp;"*")&amp;("*"&amp;$I705&amp;"*")&amp;("*"&amp;$J705&amp;"*")&amp;("*"&amp;$K705&amp;"*")),INDIRECT(U$2&amp;"!$B$1:$B$100")&amp;INDIRECT(U$2&amp;"!$E$1:$E$100")&amp;INDIRECT(U$2&amp;"!$G$1:$G$100")&amp;INDIRECT(U$2&amp;"!$F$1:$F$100"),0),MATCH($H705,INDIRECT(U$2&amp;"!$1:$1"),0)))),
"Not found")</f>
        <v>62330-6^Birth hospital facility name^LN</v>
      </c>
      <c r="V705" s="16" t="str">
        <f t="shared" ref="V705:V711" ca="1" si="47">IF(T705=U705,"Match","")</f>
        <v>Match</v>
      </c>
    </row>
    <row r="706" spans="1:22" ht="15" customHeight="1" x14ac:dyDescent="0.25">
      <c r="A706" s="10">
        <v>705</v>
      </c>
      <c r="B706" s="41"/>
      <c r="C706" s="10" t="s">
        <v>269</v>
      </c>
      <c r="D706" s="10" t="s">
        <v>268</v>
      </c>
      <c r="E706" s="20" t="s">
        <v>80</v>
      </c>
      <c r="F706" s="10" t="s">
        <v>304</v>
      </c>
      <c r="G706" s="10" t="s">
        <v>80</v>
      </c>
      <c r="H706" s="9">
        <v>5</v>
      </c>
      <c r="I706" s="10" t="s">
        <v>304</v>
      </c>
      <c r="J706" s="10" t="str">
        <f t="array" ref="J706">IFERROR(INDEX(Mappings!I:I,MATCH(#REF!&amp;L706,Mappings!J:J&amp;Mappings!D:D,0)),"")</f>
        <v/>
      </c>
      <c r="L706" s="10" t="s">
        <v>305</v>
      </c>
      <c r="M706" s="10" t="s">
        <v>580</v>
      </c>
      <c r="N706" s="10" t="s">
        <v>289</v>
      </c>
      <c r="S706" s="13" t="s">
        <v>1536</v>
      </c>
      <c r="T706" s="17" t="str">
        <f>S706</f>
        <v>BON SECOURS ST MARY'S HOSPITAL</v>
      </c>
      <c r="U706" s="15" t="str">
        <f t="array" aca="1" ref="U706" ca="1">IFERROR(
IF(NOT(OR($G706="OBX",$G706="OBR")),INDEX(INDIRECT(U$2&amp;"!$A$1:$BJ$100"),MATCH("*"&amp;$G706&amp;"*",INDIRECT(U$2&amp;"!$B$1:$B$100"),0),MATCH($H706,INDIRECT(U$2&amp;"!$1:$1"),0)),
IF(OR($G706="OBX",$G706="OBR"),INDEX(INDIRECT(U$2&amp;"!$A$1:$BJ$100"),MATCH((("*"&amp;$G706&amp;"*")&amp;("*"&amp;$I706&amp;"*")&amp;("*"&amp;$J706&amp;"*")&amp;("*"&amp;$K706&amp;"*")),INDIRECT(U$2&amp;"!$B$1:$B$100")&amp;INDIRECT(U$2&amp;"!$E$1:$E$100")&amp;INDIRECT(U$2&amp;"!$G$1:$G$100")&amp;INDIRECT(U$2&amp;"!$F$1:$F$100"),0),MATCH($H706,INDIRECT(U$2&amp;"!$1:$1"),0)))),
"Not found")</f>
        <v>BON SECOURS ST MARY'S HOSPITAL</v>
      </c>
      <c r="V706" s="16" t="str">
        <f t="shared" ca="1" si="47"/>
        <v>Match</v>
      </c>
    </row>
    <row r="707" spans="1:22" ht="15" customHeight="1" x14ac:dyDescent="0.25">
      <c r="A707" s="10">
        <v>706</v>
      </c>
      <c r="B707" s="41"/>
      <c r="C707" s="10" t="s">
        <v>269</v>
      </c>
      <c r="D707" s="10" t="s">
        <v>268</v>
      </c>
      <c r="E707" s="20" t="s">
        <v>80</v>
      </c>
      <c r="F707" s="10" t="s">
        <v>304</v>
      </c>
      <c r="G707" s="10" t="s">
        <v>80</v>
      </c>
      <c r="H707" s="10">
        <v>2</v>
      </c>
      <c r="I707" s="10" t="s">
        <v>304</v>
      </c>
      <c r="L707" s="10" t="s">
        <v>305</v>
      </c>
      <c r="M707" s="22" t="s">
        <v>587</v>
      </c>
      <c r="N707" s="10" t="s">
        <v>289</v>
      </c>
      <c r="T707" s="14" t="s">
        <v>612</v>
      </c>
      <c r="U707" s="15" t="str">
        <f t="array" aca="1" ref="U707" ca="1">IFERROR(
IF(NOT(OR($G707="OBX",$G707="OBR")),INDEX(INDIRECT(U$2&amp;"!$A$1:$BJ$100"),MATCH("*"&amp;$G707&amp;"*",INDIRECT(U$2&amp;"!$B$1:$B$100"),0),MATCH($H707,INDIRECT(U$2&amp;"!$1:$1"),0)),
IF(OR($G707="OBX",$G707="OBR"),INDEX(INDIRECT(U$2&amp;"!$A$1:$BJ$100"),MATCH((("*"&amp;$G707&amp;"*")&amp;("*"&amp;$I707&amp;"*")&amp;("*"&amp;$J707&amp;"*")&amp;("*"&amp;$K707&amp;"*")),INDIRECT(U$2&amp;"!$B$1:$B$100")&amp;INDIRECT(U$2&amp;"!$E$1:$E$100")&amp;INDIRECT(U$2&amp;"!$G$1:$G$100")&amp;INDIRECT(U$2&amp;"!$F$1:$F$100"),0),MATCH($H707,INDIRECT(U$2&amp;"!$1:$1"),0)))),
"Not found")</f>
        <v>TX</v>
      </c>
      <c r="V707" s="16" t="str">
        <f t="shared" ca="1" si="47"/>
        <v>Match</v>
      </c>
    </row>
    <row r="708" spans="1:22" ht="15" customHeight="1" x14ac:dyDescent="0.25">
      <c r="A708" s="10">
        <v>707</v>
      </c>
      <c r="B708" s="41"/>
      <c r="C708" s="10" t="s">
        <v>269</v>
      </c>
      <c r="D708" s="10" t="s">
        <v>268</v>
      </c>
      <c r="E708" s="20" t="s">
        <v>80</v>
      </c>
      <c r="F708" s="10" t="s">
        <v>304</v>
      </c>
      <c r="G708" s="10" t="s">
        <v>80</v>
      </c>
      <c r="H708" s="10">
        <v>4</v>
      </c>
      <c r="I708" s="10" t="s">
        <v>304</v>
      </c>
      <c r="L708" s="10" t="s">
        <v>305</v>
      </c>
      <c r="M708" s="22" t="s">
        <v>1412</v>
      </c>
      <c r="N708" s="10" t="s">
        <v>289</v>
      </c>
      <c r="T708" s="17">
        <f>S708</f>
        <v>0</v>
      </c>
      <c r="U708" s="15">
        <f t="array" aca="1" ref="U708" ca="1">IFERROR(
IF(NOT(OR($G708="OBX",$G708="OBR")),INDEX(INDIRECT(U$2&amp;"!$A$1:$BJ$100"),MATCH("*"&amp;$G708&amp;"*",INDIRECT(U$2&amp;"!$B$1:$B$100"),0),MATCH($H708,INDIRECT(U$2&amp;"!$1:$1"),0)),
IF(OR($G708="OBX",$G708="OBR"),INDEX(INDIRECT(U$2&amp;"!$A$1:$BJ$100"),MATCH((("*"&amp;$G708&amp;"*")&amp;("*"&amp;$I708&amp;"*")&amp;("*"&amp;$J708&amp;"*")&amp;("*"&amp;$K708&amp;"*")),INDIRECT(U$2&amp;"!$B$1:$B$100")&amp;INDIRECT(U$2&amp;"!$E$1:$E$100")&amp;INDIRECT(U$2&amp;"!$G$1:$G$100")&amp;INDIRECT(U$2&amp;"!$F$1:$F$100"),0),MATCH($H708,INDIRECT(U$2&amp;"!$1:$1"),0)))),
"Not found")</f>
        <v>0</v>
      </c>
      <c r="V708" s="16" t="str">
        <f t="shared" ca="1" si="47"/>
        <v>Match</v>
      </c>
    </row>
    <row r="709" spans="1:22" ht="15" customHeight="1" x14ac:dyDescent="0.25">
      <c r="A709" s="10">
        <v>708</v>
      </c>
      <c r="B709" s="41"/>
      <c r="C709" s="10" t="s">
        <v>269</v>
      </c>
      <c r="D709" s="10" t="s">
        <v>268</v>
      </c>
      <c r="E709" s="20" t="s">
        <v>80</v>
      </c>
      <c r="F709" s="10" t="s">
        <v>304</v>
      </c>
      <c r="G709" s="10" t="s">
        <v>80</v>
      </c>
      <c r="H709" s="10">
        <v>11</v>
      </c>
      <c r="I709" s="10" t="s">
        <v>304</v>
      </c>
      <c r="L709" s="10" t="s">
        <v>305</v>
      </c>
      <c r="M709" s="22" t="s">
        <v>502</v>
      </c>
      <c r="N709" s="10" t="s">
        <v>289</v>
      </c>
      <c r="T709" s="15" t="s">
        <v>331</v>
      </c>
      <c r="U709" s="15" t="str">
        <f t="array" aca="1" ref="U709" ca="1">IFERROR(
IF(NOT(OR($G709="OBX",$G709="OBR")),INDEX(INDIRECT(U$2&amp;"!$A$1:$BJ$100"),MATCH("*"&amp;$G709&amp;"*",INDIRECT(U$2&amp;"!$B$1:$B$100"),0),MATCH($H709,INDIRECT(U$2&amp;"!$1:$1"),0)),
IF(OR($G709="OBX",$G709="OBR"),INDEX(INDIRECT(U$2&amp;"!$A$1:$BJ$100"),MATCH((("*"&amp;$G709&amp;"*")&amp;("*"&amp;$I709&amp;"*")&amp;("*"&amp;$J709&amp;"*")&amp;("*"&amp;$K709&amp;"*")),INDIRECT(U$2&amp;"!$B$1:$B$100")&amp;INDIRECT(U$2&amp;"!$E$1:$E$100")&amp;INDIRECT(U$2&amp;"!$G$1:$G$100")&amp;INDIRECT(U$2&amp;"!$F$1:$F$100"),0),MATCH($H709,INDIRECT(U$2&amp;"!$1:$1"),0)))),
"Not found")</f>
        <v>O</v>
      </c>
      <c r="V709" s="16" t="str">
        <f t="shared" ca="1" si="47"/>
        <v>Match</v>
      </c>
    </row>
    <row r="710" spans="1:22" ht="15" customHeight="1" x14ac:dyDescent="0.25">
      <c r="A710" s="10">
        <v>709</v>
      </c>
      <c r="B710" s="41"/>
      <c r="C710" s="10" t="s">
        <v>269</v>
      </c>
      <c r="D710" s="10" t="s">
        <v>268</v>
      </c>
      <c r="E710" s="20" t="s">
        <v>80</v>
      </c>
      <c r="F710" s="10" t="s">
        <v>304</v>
      </c>
      <c r="G710" s="10" t="s">
        <v>80</v>
      </c>
      <c r="H710" s="9">
        <v>14</v>
      </c>
      <c r="I710" s="10" t="s">
        <v>304</v>
      </c>
      <c r="L710" s="10" t="s">
        <v>305</v>
      </c>
      <c r="M710" s="22" t="s">
        <v>1424</v>
      </c>
      <c r="N710" s="10" t="s">
        <v>289</v>
      </c>
      <c r="S710" s="46">
        <v>42788.787499999999</v>
      </c>
      <c r="T710" s="17" t="str">
        <f>IF(S710=0,"",(CONCATENATE(TEXT(S710,"yyyymmddhhmm"),"-0",'Summary Info'!$C$10)))</f>
        <v>201702221854-0500</v>
      </c>
      <c r="U710" s="15" t="str">
        <f t="array" aca="1" ref="U710" ca="1">IFERROR(
IF(NOT(OR($G710="OBX",$G710="OBR")),INDEX(INDIRECT(U$2&amp;"!$A$1:$BJ$100"),MATCH("*"&amp;$G710&amp;"*",INDIRECT(U$2&amp;"!$B$1:$B$100"),0),MATCH($H710,INDIRECT(U$2&amp;"!$1:$1"),0)),
IF(OR($G710="OBX",$G710="OBR"),INDEX(INDIRECT(U$2&amp;"!$A$1:$BJ$100"),MATCH((("*"&amp;$G710&amp;"*")&amp;("*"&amp;$I710&amp;"*")&amp;("*"&amp;$J710&amp;"*")&amp;("*"&amp;$K710&amp;"*")),INDIRECT(U$2&amp;"!$B$1:$B$100")&amp;INDIRECT(U$2&amp;"!$E$1:$E$100")&amp;INDIRECT(U$2&amp;"!$G$1:$G$100")&amp;INDIRECT(U$2&amp;"!$F$1:$F$100"),0),MATCH($H710,INDIRECT(U$2&amp;"!$1:$1"),0)))),
"Not found")</f>
        <v>201702221854-0500</v>
      </c>
      <c r="V710" s="16" t="str">
        <f t="shared" ca="1" si="47"/>
        <v>Match</v>
      </c>
    </row>
    <row r="711" spans="1:22" ht="15" customHeight="1" x14ac:dyDescent="0.25">
      <c r="A711" s="10">
        <v>710</v>
      </c>
      <c r="B711" s="41"/>
      <c r="C711" s="10" t="s">
        <v>269</v>
      </c>
      <c r="D711" s="10" t="s">
        <v>268</v>
      </c>
      <c r="E711" s="20" t="s">
        <v>80</v>
      </c>
      <c r="F711" s="10" t="s">
        <v>304</v>
      </c>
      <c r="G711" s="10" t="s">
        <v>80</v>
      </c>
      <c r="H711" s="10">
        <v>29</v>
      </c>
      <c r="I711" s="10" t="s">
        <v>304</v>
      </c>
      <c r="L711" s="10" t="s">
        <v>305</v>
      </c>
      <c r="M711" s="10" t="s">
        <v>853</v>
      </c>
      <c r="N711" s="10" t="s">
        <v>289</v>
      </c>
      <c r="S711" s="17"/>
      <c r="T711" s="14" t="s">
        <v>860</v>
      </c>
      <c r="U711" s="15" t="str">
        <f t="array" aca="1" ref="U711" ca="1">IFERROR(
IF(NOT(OR($G711="OBX",$G711="OBR")),INDEX(INDIRECT(U$2&amp;"!$A$1:$BJ$100"),MATCH("*"&amp;$G711&amp;"*",INDIRECT(U$2&amp;"!$B$1:$B$100"),0),MATCH($H711,INDIRECT(U$2&amp;"!$1:$1"),0)),
IF(OR($G711="OBX",$G711="OBR"),INDEX(INDIRECT(U$2&amp;"!$A$1:$BJ$100"),MATCH((("*"&amp;$G711&amp;"*")&amp;("*"&amp;$I711&amp;"*")&amp;("*"&amp;$J711&amp;"*")&amp;("*"&amp;$K711&amp;"*")),INDIRECT(U$2&amp;"!$B$1:$B$100")&amp;INDIRECT(U$2&amp;"!$E$1:$E$100")&amp;INDIRECT(U$2&amp;"!$G$1:$G$100")&amp;INDIRECT(U$2&amp;"!$F$1:$F$100"),0),MATCH($H711,INDIRECT(U$2&amp;"!$1:$1"),0)))),
"Not found")</f>
        <v>QST</v>
      </c>
      <c r="V711" s="16" t="str">
        <f t="shared" ca="1" si="47"/>
        <v>Match</v>
      </c>
    </row>
    <row r="712" spans="1:22" ht="15" customHeight="1" x14ac:dyDescent="0.25">
      <c r="A712" s="10">
        <v>711</v>
      </c>
      <c r="B712" s="41"/>
      <c r="C712" s="21" t="s">
        <v>269</v>
      </c>
      <c r="D712" s="21"/>
      <c r="E712" s="21"/>
      <c r="F712" s="21"/>
      <c r="G712" s="21"/>
      <c r="H712" s="21"/>
      <c r="I712" s="21"/>
      <c r="J712" s="21"/>
      <c r="K712" s="21"/>
      <c r="L712" s="21"/>
      <c r="M712" s="21" t="s">
        <v>313</v>
      </c>
      <c r="N712" s="21"/>
      <c r="O712" s="21"/>
      <c r="P712" s="21"/>
      <c r="Q712" s="21"/>
      <c r="R712" s="21"/>
      <c r="S712" s="21"/>
      <c r="T712" s="21"/>
      <c r="U712" s="21"/>
      <c r="V712" s="21"/>
    </row>
    <row r="713" spans="1:22" ht="15" customHeight="1" x14ac:dyDescent="0.25">
      <c r="A713" s="10">
        <v>712</v>
      </c>
      <c r="B713" s="41"/>
      <c r="C713" s="10" t="s">
        <v>269</v>
      </c>
      <c r="D713" s="10" t="s">
        <v>268</v>
      </c>
      <c r="E713" s="20" t="s">
        <v>80</v>
      </c>
      <c r="F713" s="10" t="s">
        <v>312</v>
      </c>
      <c r="G713" s="10" t="s">
        <v>80</v>
      </c>
      <c r="H713" s="10">
        <v>3</v>
      </c>
      <c r="I713" s="10" t="s">
        <v>312</v>
      </c>
      <c r="L713" s="10" t="s">
        <v>313</v>
      </c>
      <c r="M713" s="22" t="s">
        <v>872</v>
      </c>
      <c r="N713" s="10" t="s">
        <v>311</v>
      </c>
      <c r="O713" s="10" t="s">
        <v>987</v>
      </c>
      <c r="P713" s="10" t="s">
        <v>331</v>
      </c>
      <c r="Q713" s="20"/>
      <c r="T713" s="14" t="s">
        <v>1537</v>
      </c>
      <c r="U713" s="15" t="str">
        <f t="array" aca="1" ref="U713" ca="1">IFERROR(
IF(NOT(OR($G713="OBX",$G713="OBR")),INDEX(INDIRECT(U$2&amp;"!$A$1:$BJ$100"),MATCH("*"&amp;$G713&amp;"*",INDIRECT(U$2&amp;"!$B$1:$B$100"),0),MATCH($H713,INDIRECT(U$2&amp;"!$1:$1"),0)),
IF(OR($G713="OBX",$G713="OBR"),INDEX(INDIRECT(U$2&amp;"!$A$1:$BJ$100"),MATCH((("*"&amp;$G713&amp;"*")&amp;("*"&amp;$I713&amp;"*")&amp;("*"&amp;$J713&amp;"*")&amp;("*"&amp;$K713&amp;"*")),INDIRECT(U$2&amp;"!$B$1:$B$100")&amp;INDIRECT(U$2&amp;"!$E$1:$E$100")&amp;INDIRECT(U$2&amp;"!$G$1:$G$100")&amp;INDIRECT(U$2&amp;"!$F$1:$F$100"),0),MATCH($H713,INDIRECT(U$2&amp;"!$1:$1"),0)))),
"Not found")</f>
        <v>62331-4^Birth hospital facility address^LN</v>
      </c>
      <c r="V713" s="16" t="str">
        <f t="shared" ref="V713:V719" ca="1" si="48">IF(T713=U713,"Match","")</f>
        <v>Match</v>
      </c>
    </row>
    <row r="714" spans="1:22" ht="15" customHeight="1" x14ac:dyDescent="0.25">
      <c r="A714" s="10">
        <v>713</v>
      </c>
      <c r="B714" s="41"/>
      <c r="C714" s="10" t="s">
        <v>269</v>
      </c>
      <c r="D714" s="10" t="s">
        <v>268</v>
      </c>
      <c r="E714" s="20" t="s">
        <v>80</v>
      </c>
      <c r="F714" s="10" t="s">
        <v>312</v>
      </c>
      <c r="G714" s="10" t="s">
        <v>80</v>
      </c>
      <c r="H714" s="9">
        <v>5</v>
      </c>
      <c r="I714" s="10" t="s">
        <v>312</v>
      </c>
      <c r="J714" s="10" t="str">
        <f t="array" ref="J714">IFERROR(INDEX(Mappings!I:I,MATCH(#REF!&amp;L714,Mappings!J:J&amp;Mappings!D:D,0)),"")</f>
        <v/>
      </c>
      <c r="L714" s="10" t="s">
        <v>313</v>
      </c>
      <c r="M714" s="10" t="s">
        <v>580</v>
      </c>
      <c r="N714" s="10" t="s">
        <v>311</v>
      </c>
      <c r="S714" s="13" t="s">
        <v>1538</v>
      </c>
      <c r="T714" s="17" t="str">
        <f>S714</f>
        <v>5801 BREMO RD^^RICHMOND^VA^23226</v>
      </c>
      <c r="U714" s="15" t="str">
        <f t="array" aca="1" ref="U714" ca="1">IFERROR(
IF(NOT(OR($G714="OBX",$G714="OBR")),INDEX(INDIRECT(U$2&amp;"!$A$1:$BJ$100"),MATCH("*"&amp;$G714&amp;"*",INDIRECT(U$2&amp;"!$B$1:$B$100"),0),MATCH($H714,INDIRECT(U$2&amp;"!$1:$1"),0)),
IF(OR($G714="OBX",$G714="OBR"),INDEX(INDIRECT(U$2&amp;"!$A$1:$BJ$100"),MATCH((("*"&amp;$G714&amp;"*")&amp;("*"&amp;$I714&amp;"*")&amp;("*"&amp;$J714&amp;"*")&amp;("*"&amp;$K714&amp;"*")),INDIRECT(U$2&amp;"!$B$1:$B$100")&amp;INDIRECT(U$2&amp;"!$E$1:$E$100")&amp;INDIRECT(U$2&amp;"!$G$1:$G$100")&amp;INDIRECT(U$2&amp;"!$F$1:$F$100"),0),MATCH($H714,INDIRECT(U$2&amp;"!$1:$1"),0)))),
"Not found")</f>
        <v>5801 BREMO RD^^RICHMOND^VA^23226</v>
      </c>
      <c r="V714" s="16" t="str">
        <f t="shared" ca="1" si="48"/>
        <v>Match</v>
      </c>
    </row>
    <row r="715" spans="1:22" ht="15" customHeight="1" x14ac:dyDescent="0.25">
      <c r="A715" s="10">
        <v>714</v>
      </c>
      <c r="B715" s="41"/>
      <c r="C715" s="10" t="s">
        <v>269</v>
      </c>
      <c r="D715" s="10" t="s">
        <v>268</v>
      </c>
      <c r="E715" s="20" t="s">
        <v>80</v>
      </c>
      <c r="F715" s="10" t="s">
        <v>312</v>
      </c>
      <c r="G715" s="10" t="s">
        <v>80</v>
      </c>
      <c r="H715" s="10">
        <v>2</v>
      </c>
      <c r="I715" s="10" t="s">
        <v>312</v>
      </c>
      <c r="L715" s="10" t="s">
        <v>313</v>
      </c>
      <c r="M715" s="22" t="s">
        <v>587</v>
      </c>
      <c r="N715" s="10" t="s">
        <v>311</v>
      </c>
      <c r="T715" s="14" t="s">
        <v>311</v>
      </c>
      <c r="U715" s="15" t="str">
        <f t="array" aca="1" ref="U715" ca="1">IFERROR(
IF(NOT(OR($G715="OBX",$G715="OBR")),INDEX(INDIRECT(U$2&amp;"!$A$1:$BJ$100"),MATCH("*"&amp;$G715&amp;"*",INDIRECT(U$2&amp;"!$B$1:$B$100"),0),MATCH($H715,INDIRECT(U$2&amp;"!$1:$1"),0)),
IF(OR($G715="OBX",$G715="OBR"),INDEX(INDIRECT(U$2&amp;"!$A$1:$BJ$100"),MATCH((("*"&amp;$G715&amp;"*")&amp;("*"&amp;$I715&amp;"*")&amp;("*"&amp;$J715&amp;"*")&amp;("*"&amp;$K715&amp;"*")),INDIRECT(U$2&amp;"!$B$1:$B$100")&amp;INDIRECT(U$2&amp;"!$E$1:$E$100")&amp;INDIRECT(U$2&amp;"!$G$1:$G$100")&amp;INDIRECT(U$2&amp;"!$F$1:$F$100"),0),MATCH($H715,INDIRECT(U$2&amp;"!$1:$1"),0)))),
"Not found")</f>
        <v>XAD</v>
      </c>
      <c r="V715" s="16" t="str">
        <f t="shared" ca="1" si="48"/>
        <v>Match</v>
      </c>
    </row>
    <row r="716" spans="1:22" ht="15" customHeight="1" x14ac:dyDescent="0.25">
      <c r="A716" s="10">
        <v>715</v>
      </c>
      <c r="B716" s="41"/>
      <c r="C716" s="10" t="s">
        <v>269</v>
      </c>
      <c r="D716" s="10" t="s">
        <v>268</v>
      </c>
      <c r="E716" s="20" t="s">
        <v>80</v>
      </c>
      <c r="F716" s="10" t="s">
        <v>312</v>
      </c>
      <c r="G716" s="10" t="s">
        <v>80</v>
      </c>
      <c r="H716" s="10">
        <v>4</v>
      </c>
      <c r="I716" s="10" t="s">
        <v>312</v>
      </c>
      <c r="L716" s="10" t="s">
        <v>313</v>
      </c>
      <c r="M716" s="22" t="s">
        <v>1412</v>
      </c>
      <c r="N716" s="10" t="s">
        <v>311</v>
      </c>
      <c r="T716" s="17">
        <f>S716</f>
        <v>0</v>
      </c>
      <c r="U716" s="15">
        <f t="array" aca="1" ref="U716" ca="1">IFERROR(
IF(NOT(OR($G716="OBX",$G716="OBR")),INDEX(INDIRECT(U$2&amp;"!$A$1:$BJ$100"),MATCH("*"&amp;$G716&amp;"*",INDIRECT(U$2&amp;"!$B$1:$B$100"),0),MATCH($H716,INDIRECT(U$2&amp;"!$1:$1"),0)),
IF(OR($G716="OBX",$G716="OBR"),INDEX(INDIRECT(U$2&amp;"!$A$1:$BJ$100"),MATCH((("*"&amp;$G716&amp;"*")&amp;("*"&amp;$I716&amp;"*")&amp;("*"&amp;$J716&amp;"*")&amp;("*"&amp;$K716&amp;"*")),INDIRECT(U$2&amp;"!$B$1:$B$100")&amp;INDIRECT(U$2&amp;"!$E$1:$E$100")&amp;INDIRECT(U$2&amp;"!$G$1:$G$100")&amp;INDIRECT(U$2&amp;"!$F$1:$F$100"),0),MATCH($H716,INDIRECT(U$2&amp;"!$1:$1"),0)))),
"Not found")</f>
        <v>0</v>
      </c>
      <c r="V716" s="16" t="str">
        <f t="shared" ca="1" si="48"/>
        <v>Match</v>
      </c>
    </row>
    <row r="717" spans="1:22" ht="15" customHeight="1" x14ac:dyDescent="0.25">
      <c r="A717" s="10">
        <v>716</v>
      </c>
      <c r="B717" s="41"/>
      <c r="C717" s="10" t="s">
        <v>269</v>
      </c>
      <c r="D717" s="10" t="s">
        <v>268</v>
      </c>
      <c r="E717" s="20" t="s">
        <v>80</v>
      </c>
      <c r="F717" s="10" t="s">
        <v>312</v>
      </c>
      <c r="G717" s="10" t="s">
        <v>80</v>
      </c>
      <c r="H717" s="10">
        <v>11</v>
      </c>
      <c r="I717" s="10" t="s">
        <v>312</v>
      </c>
      <c r="L717" s="10" t="s">
        <v>313</v>
      </c>
      <c r="M717" s="22" t="s">
        <v>502</v>
      </c>
      <c r="N717" s="10" t="s">
        <v>311</v>
      </c>
      <c r="T717" s="15" t="s">
        <v>331</v>
      </c>
      <c r="U717" s="15" t="str">
        <f t="array" aca="1" ref="U717" ca="1">IFERROR(
IF(NOT(OR($G717="OBX",$G717="OBR")),INDEX(INDIRECT(U$2&amp;"!$A$1:$BJ$100"),MATCH("*"&amp;$G717&amp;"*",INDIRECT(U$2&amp;"!$B$1:$B$100"),0),MATCH($H717,INDIRECT(U$2&amp;"!$1:$1"),0)),
IF(OR($G717="OBX",$G717="OBR"),INDEX(INDIRECT(U$2&amp;"!$A$1:$BJ$100"),MATCH((("*"&amp;$G717&amp;"*")&amp;("*"&amp;$I717&amp;"*")&amp;("*"&amp;$J717&amp;"*")&amp;("*"&amp;$K717&amp;"*")),INDIRECT(U$2&amp;"!$B$1:$B$100")&amp;INDIRECT(U$2&amp;"!$E$1:$E$100")&amp;INDIRECT(U$2&amp;"!$G$1:$G$100")&amp;INDIRECT(U$2&amp;"!$F$1:$F$100"),0),MATCH($H717,INDIRECT(U$2&amp;"!$1:$1"),0)))),
"Not found")</f>
        <v>O</v>
      </c>
      <c r="V717" s="16" t="str">
        <f t="shared" ca="1" si="48"/>
        <v>Match</v>
      </c>
    </row>
    <row r="718" spans="1:22" ht="15" customHeight="1" x14ac:dyDescent="0.25">
      <c r="A718" s="10">
        <v>717</v>
      </c>
      <c r="B718" s="41"/>
      <c r="C718" s="10" t="s">
        <v>269</v>
      </c>
      <c r="D718" s="10" t="s">
        <v>268</v>
      </c>
      <c r="E718" s="20" t="s">
        <v>80</v>
      </c>
      <c r="F718" s="10" t="s">
        <v>312</v>
      </c>
      <c r="G718" s="10" t="s">
        <v>80</v>
      </c>
      <c r="H718" s="9">
        <v>14</v>
      </c>
      <c r="I718" s="10" t="s">
        <v>312</v>
      </c>
      <c r="L718" s="10" t="s">
        <v>313</v>
      </c>
      <c r="M718" s="22" t="s">
        <v>1424</v>
      </c>
      <c r="N718" s="10" t="s">
        <v>311</v>
      </c>
      <c r="S718" s="46">
        <v>42788.787499999999</v>
      </c>
      <c r="T718" s="17" t="str">
        <f>IF(S718=0,"",(CONCATENATE(TEXT(S718,"yyyymmddhhmm"),"-0",'Summary Info'!$C$10)))</f>
        <v>201702221854-0500</v>
      </c>
      <c r="U718" s="15" t="str">
        <f t="array" aca="1" ref="U718" ca="1">IFERROR(
IF(NOT(OR($G718="OBX",$G718="OBR")),INDEX(INDIRECT(U$2&amp;"!$A$1:$BJ$100"),MATCH("*"&amp;$G718&amp;"*",INDIRECT(U$2&amp;"!$B$1:$B$100"),0),MATCH($H718,INDIRECT(U$2&amp;"!$1:$1"),0)),
IF(OR($G718="OBX",$G718="OBR"),INDEX(INDIRECT(U$2&amp;"!$A$1:$BJ$100"),MATCH((("*"&amp;$G718&amp;"*")&amp;("*"&amp;$I718&amp;"*")&amp;("*"&amp;$J718&amp;"*")&amp;("*"&amp;$K718&amp;"*")),INDIRECT(U$2&amp;"!$B$1:$B$100")&amp;INDIRECT(U$2&amp;"!$E$1:$E$100")&amp;INDIRECT(U$2&amp;"!$G$1:$G$100")&amp;INDIRECT(U$2&amp;"!$F$1:$F$100"),0),MATCH($H718,INDIRECT(U$2&amp;"!$1:$1"),0)))),
"Not found")</f>
        <v>201702221854-0500</v>
      </c>
      <c r="V718" s="16" t="str">
        <f t="shared" ca="1" si="48"/>
        <v>Match</v>
      </c>
    </row>
    <row r="719" spans="1:22" ht="15" customHeight="1" x14ac:dyDescent="0.25">
      <c r="A719" s="10">
        <v>718</v>
      </c>
      <c r="B719" s="41"/>
      <c r="C719" s="10" t="s">
        <v>269</v>
      </c>
      <c r="D719" s="10" t="s">
        <v>268</v>
      </c>
      <c r="E719" s="20" t="s">
        <v>80</v>
      </c>
      <c r="F719" s="10" t="s">
        <v>312</v>
      </c>
      <c r="G719" s="10" t="s">
        <v>80</v>
      </c>
      <c r="H719" s="10">
        <v>29</v>
      </c>
      <c r="I719" s="10" t="s">
        <v>312</v>
      </c>
      <c r="L719" s="10" t="s">
        <v>313</v>
      </c>
      <c r="M719" s="10" t="s">
        <v>853</v>
      </c>
      <c r="N719" s="10" t="s">
        <v>311</v>
      </c>
      <c r="S719" s="17"/>
      <c r="T719" s="14" t="s">
        <v>860</v>
      </c>
      <c r="U719" s="15" t="str">
        <f t="array" aca="1" ref="U719" ca="1">IFERROR(
IF(NOT(OR($G719="OBX",$G719="OBR")),INDEX(INDIRECT(U$2&amp;"!$A$1:$BJ$100"),MATCH("*"&amp;$G719&amp;"*",INDIRECT(U$2&amp;"!$B$1:$B$100"),0),MATCH($H719,INDIRECT(U$2&amp;"!$1:$1"),0)),
IF(OR($G719="OBX",$G719="OBR"),INDEX(INDIRECT(U$2&amp;"!$A$1:$BJ$100"),MATCH((("*"&amp;$G719&amp;"*")&amp;("*"&amp;$I719&amp;"*")&amp;("*"&amp;$J719&amp;"*")&amp;("*"&amp;$K719&amp;"*")),INDIRECT(U$2&amp;"!$B$1:$B$100")&amp;INDIRECT(U$2&amp;"!$E$1:$E$100")&amp;INDIRECT(U$2&amp;"!$G$1:$G$100")&amp;INDIRECT(U$2&amp;"!$F$1:$F$100"),0),MATCH($H719,INDIRECT(U$2&amp;"!$1:$1"),0)))),
"Not found")</f>
        <v>QST</v>
      </c>
      <c r="V719" s="16" t="str">
        <f t="shared" ca="1" si="48"/>
        <v>Match</v>
      </c>
    </row>
    <row r="720" spans="1:22" ht="15" customHeight="1" x14ac:dyDescent="0.25">
      <c r="A720" s="10">
        <v>719</v>
      </c>
      <c r="B720" s="41"/>
      <c r="C720" s="21" t="s">
        <v>269</v>
      </c>
      <c r="D720" s="21"/>
      <c r="E720" s="21"/>
      <c r="F720" s="21"/>
      <c r="G720" s="21"/>
      <c r="H720" s="21"/>
      <c r="I720" s="21"/>
      <c r="J720" s="21"/>
      <c r="K720" s="21"/>
      <c r="L720" s="21"/>
      <c r="M720" s="21" t="s">
        <v>318</v>
      </c>
      <c r="N720" s="21"/>
      <c r="O720" s="21"/>
      <c r="P720" s="21"/>
      <c r="Q720" s="21"/>
      <c r="R720" s="21"/>
      <c r="S720" s="21"/>
      <c r="T720" s="21"/>
      <c r="U720" s="21"/>
      <c r="V720" s="21"/>
    </row>
    <row r="721" spans="1:22" ht="15" customHeight="1" x14ac:dyDescent="0.25">
      <c r="A721" s="10">
        <v>720</v>
      </c>
      <c r="B721" s="41"/>
      <c r="C721" s="10" t="s">
        <v>269</v>
      </c>
      <c r="D721" s="10" t="s">
        <v>268</v>
      </c>
      <c r="E721" s="20" t="s">
        <v>80</v>
      </c>
      <c r="F721" s="10" t="s">
        <v>317</v>
      </c>
      <c r="G721" s="10" t="s">
        <v>80</v>
      </c>
      <c r="H721" s="10">
        <v>3</v>
      </c>
      <c r="I721" s="10" t="s">
        <v>317</v>
      </c>
      <c r="L721" s="10" t="s">
        <v>318</v>
      </c>
      <c r="M721" s="22" t="s">
        <v>872</v>
      </c>
      <c r="N721" s="10" t="s">
        <v>316</v>
      </c>
      <c r="O721" s="10" t="s">
        <v>987</v>
      </c>
      <c r="P721" s="10" t="s">
        <v>331</v>
      </c>
      <c r="Q721" s="20"/>
      <c r="T721" s="14" t="s">
        <v>1539</v>
      </c>
      <c r="U721" s="15" t="str">
        <f t="array" aca="1" ref="U721" ca="1">IFERROR(
IF(NOT(OR($G721="OBX",$G721="OBR")),INDEX(INDIRECT(U$2&amp;"!$A$1:$BJ$100"),MATCH("*"&amp;$G721&amp;"*",INDIRECT(U$2&amp;"!$B$1:$B$100"),0),MATCH($H721,INDIRECT(U$2&amp;"!$1:$1"),0)),
IF(OR($G721="OBX",$G721="OBR"),INDEX(INDIRECT(U$2&amp;"!$A$1:$BJ$100"),MATCH((("*"&amp;$G721&amp;"*")&amp;("*"&amp;$I721&amp;"*")&amp;("*"&amp;$J721&amp;"*")&amp;("*"&amp;$K721&amp;"*")),INDIRECT(U$2&amp;"!$B$1:$B$100")&amp;INDIRECT(U$2&amp;"!$E$1:$E$100")&amp;INDIRECT(U$2&amp;"!$G$1:$G$100")&amp;INDIRECT(U$2&amp;"!$F$1:$F$100"),0),MATCH($H721,INDIRECT(U$2&amp;"!$1:$1"),0)))),
"Not found")</f>
        <v>62332-2^Birth hospital facility phone number in Facility^LN</v>
      </c>
      <c r="V721" s="16" t="str">
        <f t="shared" ref="V721:V727" ca="1" si="49">IF(T721=U721,"Match","")</f>
        <v>Match</v>
      </c>
    </row>
    <row r="722" spans="1:22" ht="15" customHeight="1" x14ac:dyDescent="0.25">
      <c r="A722" s="10">
        <v>721</v>
      </c>
      <c r="B722" s="41"/>
      <c r="C722" s="10" t="s">
        <v>269</v>
      </c>
      <c r="D722" s="10" t="s">
        <v>268</v>
      </c>
      <c r="E722" s="20" t="s">
        <v>80</v>
      </c>
      <c r="F722" s="10" t="s">
        <v>317</v>
      </c>
      <c r="G722" s="10" t="s">
        <v>80</v>
      </c>
      <c r="H722" s="9">
        <v>5</v>
      </c>
      <c r="I722" s="10" t="s">
        <v>317</v>
      </c>
      <c r="J722" s="10" t="str">
        <f t="array" ref="J722">IFERROR(INDEX(Mappings!I:I,MATCH(#REF!&amp;L722,Mappings!J:J&amp;Mappings!D:D,0)),"")</f>
        <v/>
      </c>
      <c r="L722" s="10" t="s">
        <v>318</v>
      </c>
      <c r="M722" s="10" t="s">
        <v>580</v>
      </c>
      <c r="N722" s="10" t="s">
        <v>316</v>
      </c>
      <c r="S722" s="13" t="s">
        <v>1524</v>
      </c>
      <c r="T722" s="17" t="str">
        <f>S722</f>
        <v>^^^^^804^2852011</v>
      </c>
      <c r="U722" s="15" t="str">
        <f t="array" aca="1" ref="U722" ca="1">IFERROR(
IF(NOT(OR($G722="OBX",$G722="OBR")),INDEX(INDIRECT(U$2&amp;"!$A$1:$BJ$100"),MATCH("*"&amp;$G722&amp;"*",INDIRECT(U$2&amp;"!$B$1:$B$100"),0),MATCH($H722,INDIRECT(U$2&amp;"!$1:$1"),0)),
IF(OR($G722="OBX",$G722="OBR"),INDEX(INDIRECT(U$2&amp;"!$A$1:$BJ$100"),MATCH((("*"&amp;$G722&amp;"*")&amp;("*"&amp;$I722&amp;"*")&amp;("*"&amp;$J722&amp;"*")&amp;("*"&amp;$K722&amp;"*")),INDIRECT(U$2&amp;"!$B$1:$B$100")&amp;INDIRECT(U$2&amp;"!$E$1:$E$100")&amp;INDIRECT(U$2&amp;"!$G$1:$G$100")&amp;INDIRECT(U$2&amp;"!$F$1:$F$100"),0),MATCH($H722,INDIRECT(U$2&amp;"!$1:$1"),0)))),
"Not found")</f>
        <v>^^^^^804^2852011</v>
      </c>
      <c r="V722" s="16" t="str">
        <f t="shared" ca="1" si="49"/>
        <v>Match</v>
      </c>
    </row>
    <row r="723" spans="1:22" ht="15" customHeight="1" x14ac:dyDescent="0.25">
      <c r="A723" s="10">
        <v>722</v>
      </c>
      <c r="B723" s="41"/>
      <c r="C723" s="10" t="s">
        <v>269</v>
      </c>
      <c r="D723" s="10" t="s">
        <v>268</v>
      </c>
      <c r="E723" s="20" t="s">
        <v>80</v>
      </c>
      <c r="F723" s="10" t="s">
        <v>317</v>
      </c>
      <c r="G723" s="10" t="s">
        <v>80</v>
      </c>
      <c r="H723" s="10">
        <v>2</v>
      </c>
      <c r="I723" s="10" t="s">
        <v>317</v>
      </c>
      <c r="L723" s="10" t="s">
        <v>318</v>
      </c>
      <c r="M723" s="22" t="s">
        <v>587</v>
      </c>
      <c r="N723" s="10" t="s">
        <v>316</v>
      </c>
      <c r="T723" s="14" t="s">
        <v>316</v>
      </c>
      <c r="U723" s="15" t="str">
        <f t="array" aca="1" ref="U723" ca="1">IFERROR(
IF(NOT(OR($G723="OBX",$G723="OBR")),INDEX(INDIRECT(U$2&amp;"!$A$1:$BJ$100"),MATCH("*"&amp;$G723&amp;"*",INDIRECT(U$2&amp;"!$B$1:$B$100"),0),MATCH($H723,INDIRECT(U$2&amp;"!$1:$1"),0)),
IF(OR($G723="OBX",$G723="OBR"),INDEX(INDIRECT(U$2&amp;"!$A$1:$BJ$100"),MATCH((("*"&amp;$G723&amp;"*")&amp;("*"&amp;$I723&amp;"*")&amp;("*"&amp;$J723&amp;"*")&amp;("*"&amp;$K723&amp;"*")),INDIRECT(U$2&amp;"!$B$1:$B$100")&amp;INDIRECT(U$2&amp;"!$E$1:$E$100")&amp;INDIRECT(U$2&amp;"!$G$1:$G$100")&amp;INDIRECT(U$2&amp;"!$F$1:$F$100"),0),MATCH($H723,INDIRECT(U$2&amp;"!$1:$1"),0)))),
"Not found")</f>
        <v>XTN</v>
      </c>
      <c r="V723" s="16" t="str">
        <f t="shared" ca="1" si="49"/>
        <v>Match</v>
      </c>
    </row>
    <row r="724" spans="1:22" ht="15" customHeight="1" x14ac:dyDescent="0.25">
      <c r="A724" s="10">
        <v>723</v>
      </c>
      <c r="B724" s="41"/>
      <c r="C724" s="10" t="s">
        <v>269</v>
      </c>
      <c r="D724" s="10" t="s">
        <v>268</v>
      </c>
      <c r="E724" s="20" t="s">
        <v>80</v>
      </c>
      <c r="F724" s="10" t="s">
        <v>317</v>
      </c>
      <c r="G724" s="10" t="s">
        <v>80</v>
      </c>
      <c r="H724" s="10">
        <v>4</v>
      </c>
      <c r="I724" s="10" t="s">
        <v>317</v>
      </c>
      <c r="L724" s="10" t="s">
        <v>318</v>
      </c>
      <c r="M724" s="22" t="s">
        <v>1412</v>
      </c>
      <c r="N724" s="10" t="s">
        <v>316</v>
      </c>
      <c r="T724" s="17">
        <f>S724</f>
        <v>0</v>
      </c>
      <c r="U724" s="15">
        <f t="array" aca="1" ref="U724" ca="1">IFERROR(
IF(NOT(OR($G724="OBX",$G724="OBR")),INDEX(INDIRECT(U$2&amp;"!$A$1:$BJ$100"),MATCH("*"&amp;$G724&amp;"*",INDIRECT(U$2&amp;"!$B$1:$B$100"),0),MATCH($H724,INDIRECT(U$2&amp;"!$1:$1"),0)),
IF(OR($G724="OBX",$G724="OBR"),INDEX(INDIRECT(U$2&amp;"!$A$1:$BJ$100"),MATCH((("*"&amp;$G724&amp;"*")&amp;("*"&amp;$I724&amp;"*")&amp;("*"&amp;$J724&amp;"*")&amp;("*"&amp;$K724&amp;"*")),INDIRECT(U$2&amp;"!$B$1:$B$100")&amp;INDIRECT(U$2&amp;"!$E$1:$E$100")&amp;INDIRECT(U$2&amp;"!$G$1:$G$100")&amp;INDIRECT(U$2&amp;"!$F$1:$F$100"),0),MATCH($H724,INDIRECT(U$2&amp;"!$1:$1"),0)))),
"Not found")</f>
        <v>0</v>
      </c>
      <c r="V724" s="16" t="str">
        <f t="shared" ca="1" si="49"/>
        <v>Match</v>
      </c>
    </row>
    <row r="725" spans="1:22" ht="15" customHeight="1" x14ac:dyDescent="0.25">
      <c r="A725" s="10">
        <v>724</v>
      </c>
      <c r="B725" s="41"/>
      <c r="C725" s="10" t="s">
        <v>269</v>
      </c>
      <c r="D725" s="10" t="s">
        <v>268</v>
      </c>
      <c r="E725" s="20" t="s">
        <v>80</v>
      </c>
      <c r="F725" s="10" t="s">
        <v>317</v>
      </c>
      <c r="G725" s="10" t="s">
        <v>80</v>
      </c>
      <c r="H725" s="10">
        <v>11</v>
      </c>
      <c r="I725" s="10" t="s">
        <v>317</v>
      </c>
      <c r="L725" s="10" t="s">
        <v>318</v>
      </c>
      <c r="M725" s="22" t="s">
        <v>502</v>
      </c>
      <c r="N725" s="10" t="s">
        <v>316</v>
      </c>
      <c r="T725" s="15" t="s">
        <v>331</v>
      </c>
      <c r="U725" s="15" t="str">
        <f t="array" aca="1" ref="U725" ca="1">IFERROR(
IF(NOT(OR($G725="OBX",$G725="OBR")),INDEX(INDIRECT(U$2&amp;"!$A$1:$BJ$100"),MATCH("*"&amp;$G725&amp;"*",INDIRECT(U$2&amp;"!$B$1:$B$100"),0),MATCH($H725,INDIRECT(U$2&amp;"!$1:$1"),0)),
IF(OR($G725="OBX",$G725="OBR"),INDEX(INDIRECT(U$2&amp;"!$A$1:$BJ$100"),MATCH((("*"&amp;$G725&amp;"*")&amp;("*"&amp;$I725&amp;"*")&amp;("*"&amp;$J725&amp;"*")&amp;("*"&amp;$K725&amp;"*")),INDIRECT(U$2&amp;"!$B$1:$B$100")&amp;INDIRECT(U$2&amp;"!$E$1:$E$100")&amp;INDIRECT(U$2&amp;"!$G$1:$G$100")&amp;INDIRECT(U$2&amp;"!$F$1:$F$100"),0),MATCH($H725,INDIRECT(U$2&amp;"!$1:$1"),0)))),
"Not found")</f>
        <v>O</v>
      </c>
      <c r="V725" s="16" t="str">
        <f t="shared" ca="1" si="49"/>
        <v>Match</v>
      </c>
    </row>
    <row r="726" spans="1:22" ht="15" customHeight="1" x14ac:dyDescent="0.25">
      <c r="A726" s="10">
        <v>725</v>
      </c>
      <c r="B726" s="41"/>
      <c r="C726" s="10" t="s">
        <v>269</v>
      </c>
      <c r="D726" s="10" t="s">
        <v>268</v>
      </c>
      <c r="E726" s="20" t="s">
        <v>80</v>
      </c>
      <c r="F726" s="10" t="s">
        <v>317</v>
      </c>
      <c r="G726" s="10" t="s">
        <v>80</v>
      </c>
      <c r="H726" s="9">
        <v>14</v>
      </c>
      <c r="I726" s="10" t="s">
        <v>317</v>
      </c>
      <c r="L726" s="10" t="s">
        <v>318</v>
      </c>
      <c r="M726" s="22" t="s">
        <v>1424</v>
      </c>
      <c r="N726" s="10" t="s">
        <v>316</v>
      </c>
      <c r="S726" s="46">
        <v>42788.787499999999</v>
      </c>
      <c r="T726" s="17" t="str">
        <f>IF(S726=0,"",(CONCATENATE(TEXT(S726,"yyyymmddhhmm"),"-0",'Summary Info'!$C$10)))</f>
        <v>201702221854-0500</v>
      </c>
      <c r="U726" s="15" t="str">
        <f t="array" aca="1" ref="U726" ca="1">IFERROR(
IF(NOT(OR($G726="OBX",$G726="OBR")),INDEX(INDIRECT(U$2&amp;"!$A$1:$BJ$100"),MATCH("*"&amp;$G726&amp;"*",INDIRECT(U$2&amp;"!$B$1:$B$100"),0),MATCH($H726,INDIRECT(U$2&amp;"!$1:$1"),0)),
IF(OR($G726="OBX",$G726="OBR"),INDEX(INDIRECT(U$2&amp;"!$A$1:$BJ$100"),MATCH((("*"&amp;$G726&amp;"*")&amp;("*"&amp;$I726&amp;"*")&amp;("*"&amp;$J726&amp;"*")&amp;("*"&amp;$K726&amp;"*")),INDIRECT(U$2&amp;"!$B$1:$B$100")&amp;INDIRECT(U$2&amp;"!$E$1:$E$100")&amp;INDIRECT(U$2&amp;"!$G$1:$G$100")&amp;INDIRECT(U$2&amp;"!$F$1:$F$100"),0),MATCH($H726,INDIRECT(U$2&amp;"!$1:$1"),0)))),
"Not found")</f>
        <v>201702221854-0500</v>
      </c>
      <c r="V726" s="16" t="str">
        <f t="shared" ca="1" si="49"/>
        <v>Match</v>
      </c>
    </row>
    <row r="727" spans="1:22" ht="15" customHeight="1" x14ac:dyDescent="0.25">
      <c r="A727" s="10">
        <v>726</v>
      </c>
      <c r="B727" s="41"/>
      <c r="C727" s="10" t="s">
        <v>269</v>
      </c>
      <c r="D727" s="10" t="s">
        <v>268</v>
      </c>
      <c r="E727" s="20" t="s">
        <v>80</v>
      </c>
      <c r="F727" s="10" t="s">
        <v>317</v>
      </c>
      <c r="G727" s="10" t="s">
        <v>80</v>
      </c>
      <c r="H727" s="10">
        <v>29</v>
      </c>
      <c r="I727" s="10" t="s">
        <v>317</v>
      </c>
      <c r="L727" s="10" t="s">
        <v>318</v>
      </c>
      <c r="M727" s="10" t="s">
        <v>853</v>
      </c>
      <c r="N727" s="10" t="s">
        <v>316</v>
      </c>
      <c r="S727" s="17"/>
      <c r="T727" s="14" t="s">
        <v>860</v>
      </c>
      <c r="U727" s="15" t="str">
        <f t="array" aca="1" ref="U727" ca="1">IFERROR(
IF(NOT(OR($G727="OBX",$G727="OBR")),INDEX(INDIRECT(U$2&amp;"!$A$1:$BJ$100"),MATCH("*"&amp;$G727&amp;"*",INDIRECT(U$2&amp;"!$B$1:$B$100"),0),MATCH($H727,INDIRECT(U$2&amp;"!$1:$1"),0)),
IF(OR($G727="OBX",$G727="OBR"),INDEX(INDIRECT(U$2&amp;"!$A$1:$BJ$100"),MATCH((("*"&amp;$G727&amp;"*")&amp;("*"&amp;$I727&amp;"*")&amp;("*"&amp;$J727&amp;"*")&amp;("*"&amp;$K727&amp;"*")),INDIRECT(U$2&amp;"!$B$1:$B$100")&amp;INDIRECT(U$2&amp;"!$E$1:$E$100")&amp;INDIRECT(U$2&amp;"!$G$1:$G$100")&amp;INDIRECT(U$2&amp;"!$F$1:$F$100"),0),MATCH($H727,INDIRECT(U$2&amp;"!$1:$1"),0)))),
"Not found")</f>
        <v>QST</v>
      </c>
      <c r="V727" s="16" t="str">
        <f t="shared" ca="1" si="49"/>
        <v>Match</v>
      </c>
    </row>
    <row r="728" spans="1:22" ht="15" customHeight="1" x14ac:dyDescent="0.25">
      <c r="A728" s="10">
        <v>727</v>
      </c>
      <c r="B728" s="41"/>
      <c r="C728" s="21" t="s">
        <v>269</v>
      </c>
      <c r="D728" s="21"/>
      <c r="E728" s="21"/>
      <c r="F728" s="21"/>
      <c r="G728" s="21"/>
      <c r="H728" s="21"/>
      <c r="I728" s="21"/>
      <c r="J728" s="21"/>
      <c r="K728" s="21"/>
      <c r="L728" s="21"/>
      <c r="M728" s="21" t="s">
        <v>288</v>
      </c>
      <c r="N728" s="21"/>
      <c r="O728" s="21"/>
      <c r="P728" s="21"/>
      <c r="Q728" s="21"/>
      <c r="R728" s="21"/>
      <c r="S728" s="21"/>
      <c r="T728" s="21"/>
      <c r="U728" s="21"/>
      <c r="V728" s="21"/>
    </row>
    <row r="729" spans="1:22" ht="15" customHeight="1" x14ac:dyDescent="0.25">
      <c r="A729" s="10">
        <v>728</v>
      </c>
      <c r="B729" s="41"/>
      <c r="C729" s="10" t="s">
        <v>269</v>
      </c>
      <c r="D729" s="10" t="s">
        <v>268</v>
      </c>
      <c r="E729" s="20" t="s">
        <v>80</v>
      </c>
      <c r="F729" s="10" t="s">
        <v>287</v>
      </c>
      <c r="G729" s="10" t="s">
        <v>80</v>
      </c>
      <c r="H729" s="10">
        <v>3</v>
      </c>
      <c r="I729" s="10" t="s">
        <v>287</v>
      </c>
      <c r="L729" s="10" t="s">
        <v>288</v>
      </c>
      <c r="M729" s="22" t="s">
        <v>872</v>
      </c>
      <c r="N729" s="24" t="s">
        <v>289</v>
      </c>
      <c r="O729" s="24" t="s">
        <v>987</v>
      </c>
      <c r="P729" s="24" t="s">
        <v>348</v>
      </c>
      <c r="R729" s="24" t="s">
        <v>1486</v>
      </c>
      <c r="T729" s="14" t="s">
        <v>1528</v>
      </c>
      <c r="U729" s="15" t="str">
        <f t="array" aca="1" ref="U729" ca="1">IFERROR(
IF(NOT(OR($G729="OBX",$G729="OBR")),INDEX(INDIRECT(U$2&amp;"!$A$1:$BJ$100"),MATCH("*"&amp;$G729&amp;"*",INDIRECT(U$2&amp;"!$B$1:$B$100"),0),MATCH($H729,INDIRECT(U$2&amp;"!$1:$1"),0)),
IF(OR($G729="OBX",$G729="OBR"),INDEX(INDIRECT(U$2&amp;"!$A$1:$BJ$100"),MATCH((("*"&amp;$G729&amp;"*")&amp;("*"&amp;$I729&amp;"*")&amp;("*"&amp;$J729&amp;"*")&amp;("*"&amp;$K729&amp;"*")),INDIRECT(U$2&amp;"!$B$1:$B$100")&amp;INDIRECT(U$2&amp;"!$E$1:$E$100")&amp;INDIRECT(U$2&amp;"!$G$1:$G$100")&amp;INDIRECT(U$2&amp;"!$F$1:$F$100"),0),MATCH($H729,INDIRECT(U$2&amp;"!$1:$1"),0)))),
"Not found")</f>
        <v>57716-3^State printed on filter paper card [Identifier] in NBS card^LN</v>
      </c>
      <c r="V729" s="16" t="str">
        <f t="shared" ref="V729:V735" ca="1" si="50">IF(T729=U729,"Match","")</f>
        <v>Match</v>
      </c>
    </row>
    <row r="730" spans="1:22" ht="15" customHeight="1" x14ac:dyDescent="0.25">
      <c r="A730" s="10">
        <v>729</v>
      </c>
      <c r="B730" s="41"/>
      <c r="C730" s="10" t="s">
        <v>269</v>
      </c>
      <c r="D730" s="10" t="s">
        <v>268</v>
      </c>
      <c r="E730" s="20" t="s">
        <v>80</v>
      </c>
      <c r="F730" s="10" t="s">
        <v>287</v>
      </c>
      <c r="G730" s="10" t="s">
        <v>80</v>
      </c>
      <c r="H730" s="9">
        <v>5</v>
      </c>
      <c r="I730" s="10" t="s">
        <v>287</v>
      </c>
      <c r="J730" s="10" t="str">
        <f t="array" ref="J730">IFERROR(INDEX(Mappings!I:I,MATCH(#REF!&amp;L730,Mappings!J:J&amp;Mappings!D:D,0)),"")</f>
        <v/>
      </c>
      <c r="L730" s="10" t="s">
        <v>288</v>
      </c>
      <c r="M730" s="10" t="s">
        <v>580</v>
      </c>
      <c r="N730" s="24" t="s">
        <v>289</v>
      </c>
      <c r="S730" s="13" t="s">
        <v>1529</v>
      </c>
      <c r="T730" s="17" t="str">
        <f>S730</f>
        <v>VA</v>
      </c>
      <c r="U730" s="15" t="str">
        <f t="array" aca="1" ref="U730" ca="1">IFERROR(
IF(NOT(OR($G730="OBX",$G730="OBR")),INDEX(INDIRECT(U$2&amp;"!$A$1:$BJ$100"),MATCH("*"&amp;$G730&amp;"*",INDIRECT(U$2&amp;"!$B$1:$B$100"),0),MATCH($H730,INDIRECT(U$2&amp;"!$1:$1"),0)),
IF(OR($G730="OBX",$G730="OBR"),INDEX(INDIRECT(U$2&amp;"!$A$1:$BJ$100"),MATCH((("*"&amp;$G730&amp;"*")&amp;("*"&amp;$I730&amp;"*")&amp;("*"&amp;$J730&amp;"*")&amp;("*"&amp;$K730&amp;"*")),INDIRECT(U$2&amp;"!$B$1:$B$100")&amp;INDIRECT(U$2&amp;"!$E$1:$E$100")&amp;INDIRECT(U$2&amp;"!$G$1:$G$100")&amp;INDIRECT(U$2&amp;"!$F$1:$F$100"),0),MATCH($H730,INDIRECT(U$2&amp;"!$1:$1"),0)))),
"Not found")</f>
        <v>VA</v>
      </c>
      <c r="V730" s="16" t="str">
        <f t="shared" ca="1" si="50"/>
        <v>Match</v>
      </c>
    </row>
    <row r="731" spans="1:22" ht="15" customHeight="1" x14ac:dyDescent="0.25">
      <c r="A731" s="10">
        <v>730</v>
      </c>
      <c r="B731" s="41"/>
      <c r="C731" s="10" t="s">
        <v>269</v>
      </c>
      <c r="D731" s="10" t="s">
        <v>268</v>
      </c>
      <c r="E731" s="20" t="s">
        <v>80</v>
      </c>
      <c r="F731" s="10" t="s">
        <v>287</v>
      </c>
      <c r="G731" s="10" t="s">
        <v>80</v>
      </c>
      <c r="H731" s="10">
        <v>2</v>
      </c>
      <c r="I731" s="10" t="s">
        <v>287</v>
      </c>
      <c r="L731" s="10" t="s">
        <v>288</v>
      </c>
      <c r="M731" s="22" t="s">
        <v>587</v>
      </c>
      <c r="N731" s="24" t="s">
        <v>289</v>
      </c>
      <c r="T731" s="14" t="s">
        <v>612</v>
      </c>
      <c r="U731" s="15" t="str">
        <f t="array" aca="1" ref="U731" ca="1">IFERROR(
IF(NOT(OR($G731="OBX",$G731="OBR")),INDEX(INDIRECT(U$2&amp;"!$A$1:$BJ$100"),MATCH("*"&amp;$G731&amp;"*",INDIRECT(U$2&amp;"!$B$1:$B$100"),0),MATCH($H731,INDIRECT(U$2&amp;"!$1:$1"),0)),
IF(OR($G731="OBX",$G731="OBR"),INDEX(INDIRECT(U$2&amp;"!$A$1:$BJ$100"),MATCH((("*"&amp;$G731&amp;"*")&amp;("*"&amp;$I731&amp;"*")&amp;("*"&amp;$J731&amp;"*")&amp;("*"&amp;$K731&amp;"*")),INDIRECT(U$2&amp;"!$B$1:$B$100")&amp;INDIRECT(U$2&amp;"!$E$1:$E$100")&amp;INDIRECT(U$2&amp;"!$G$1:$G$100")&amp;INDIRECT(U$2&amp;"!$F$1:$F$100"),0),MATCH($H731,INDIRECT(U$2&amp;"!$1:$1"),0)))),
"Not found")</f>
        <v>TX</v>
      </c>
      <c r="V731" s="16" t="str">
        <f t="shared" ca="1" si="50"/>
        <v>Match</v>
      </c>
    </row>
    <row r="732" spans="1:22" ht="15" customHeight="1" x14ac:dyDescent="0.25">
      <c r="A732" s="10">
        <v>731</v>
      </c>
      <c r="B732" s="41"/>
      <c r="C732" s="10" t="s">
        <v>269</v>
      </c>
      <c r="D732" s="10" t="s">
        <v>268</v>
      </c>
      <c r="E732" s="20" t="s">
        <v>80</v>
      </c>
      <c r="F732" s="10" t="s">
        <v>287</v>
      </c>
      <c r="G732" s="10" t="s">
        <v>80</v>
      </c>
      <c r="H732" s="10">
        <v>4</v>
      </c>
      <c r="I732" s="10" t="s">
        <v>287</v>
      </c>
      <c r="L732" s="10" t="s">
        <v>288</v>
      </c>
      <c r="M732" s="22" t="s">
        <v>1412</v>
      </c>
      <c r="N732" s="24" t="s">
        <v>289</v>
      </c>
      <c r="T732" s="17">
        <f>S732</f>
        <v>0</v>
      </c>
      <c r="U732" s="15">
        <f t="array" aca="1" ref="U732" ca="1">IFERROR(
IF(NOT(OR($G732="OBX",$G732="OBR")),INDEX(INDIRECT(U$2&amp;"!$A$1:$BJ$100"),MATCH("*"&amp;$G732&amp;"*",INDIRECT(U$2&amp;"!$B$1:$B$100"),0),MATCH($H732,INDIRECT(U$2&amp;"!$1:$1"),0)),
IF(OR($G732="OBX",$G732="OBR"),INDEX(INDIRECT(U$2&amp;"!$A$1:$BJ$100"),MATCH((("*"&amp;$G732&amp;"*")&amp;("*"&amp;$I732&amp;"*")&amp;("*"&amp;$J732&amp;"*")&amp;("*"&amp;$K732&amp;"*")),INDIRECT(U$2&amp;"!$B$1:$B$100")&amp;INDIRECT(U$2&amp;"!$E$1:$E$100")&amp;INDIRECT(U$2&amp;"!$G$1:$G$100")&amp;INDIRECT(U$2&amp;"!$F$1:$F$100"),0),MATCH($H732,INDIRECT(U$2&amp;"!$1:$1"),0)))),
"Not found")</f>
        <v>0</v>
      </c>
      <c r="V732" s="16" t="str">
        <f t="shared" ca="1" si="50"/>
        <v>Match</v>
      </c>
    </row>
    <row r="733" spans="1:22" ht="15" customHeight="1" x14ac:dyDescent="0.25">
      <c r="A733" s="10">
        <v>732</v>
      </c>
      <c r="B733" s="41"/>
      <c r="C733" s="10" t="s">
        <v>269</v>
      </c>
      <c r="D733" s="10" t="s">
        <v>268</v>
      </c>
      <c r="E733" s="20" t="s">
        <v>80</v>
      </c>
      <c r="F733" s="10" t="s">
        <v>287</v>
      </c>
      <c r="G733" s="10" t="s">
        <v>80</v>
      </c>
      <c r="H733" s="10">
        <v>11</v>
      </c>
      <c r="I733" s="10" t="s">
        <v>287</v>
      </c>
      <c r="L733" s="10" t="s">
        <v>288</v>
      </c>
      <c r="M733" s="22" t="s">
        <v>502</v>
      </c>
      <c r="N733" s="24" t="s">
        <v>289</v>
      </c>
      <c r="T733" s="15" t="s">
        <v>331</v>
      </c>
      <c r="U733" s="15" t="str">
        <f t="array" aca="1" ref="U733" ca="1">IFERROR(
IF(NOT(OR($G733="OBX",$G733="OBR")),INDEX(INDIRECT(U$2&amp;"!$A$1:$BJ$100"),MATCH("*"&amp;$G733&amp;"*",INDIRECT(U$2&amp;"!$B$1:$B$100"),0),MATCH($H733,INDIRECT(U$2&amp;"!$1:$1"),0)),
IF(OR($G733="OBX",$G733="OBR"),INDEX(INDIRECT(U$2&amp;"!$A$1:$BJ$100"),MATCH((("*"&amp;$G733&amp;"*")&amp;("*"&amp;$I733&amp;"*")&amp;("*"&amp;$J733&amp;"*")&amp;("*"&amp;$K733&amp;"*")),INDIRECT(U$2&amp;"!$B$1:$B$100")&amp;INDIRECT(U$2&amp;"!$E$1:$E$100")&amp;INDIRECT(U$2&amp;"!$G$1:$G$100")&amp;INDIRECT(U$2&amp;"!$F$1:$F$100"),0),MATCH($H733,INDIRECT(U$2&amp;"!$1:$1"),0)))),
"Not found")</f>
        <v>O</v>
      </c>
      <c r="V733" s="16" t="str">
        <f t="shared" ca="1" si="50"/>
        <v>Match</v>
      </c>
    </row>
    <row r="734" spans="1:22" ht="15" customHeight="1" x14ac:dyDescent="0.25">
      <c r="A734" s="10">
        <v>733</v>
      </c>
      <c r="B734" s="41"/>
      <c r="C734" s="10" t="s">
        <v>269</v>
      </c>
      <c r="D734" s="10" t="s">
        <v>268</v>
      </c>
      <c r="E734" s="20" t="s">
        <v>80</v>
      </c>
      <c r="F734" s="10" t="s">
        <v>287</v>
      </c>
      <c r="G734" s="10" t="s">
        <v>80</v>
      </c>
      <c r="H734" s="9">
        <v>14</v>
      </c>
      <c r="I734" s="10" t="s">
        <v>287</v>
      </c>
      <c r="L734" s="10" t="s">
        <v>288</v>
      </c>
      <c r="M734" s="22" t="s">
        <v>1424</v>
      </c>
      <c r="N734" s="24" t="s">
        <v>289</v>
      </c>
      <c r="S734" s="46">
        <v>42788.787499999999</v>
      </c>
      <c r="T734" s="17" t="str">
        <f>IF(S734=0,"",(CONCATENATE(TEXT(S734,"yyyymmddhhmm"),"-0",'Summary Info'!$C$10)))</f>
        <v>201702221854-0500</v>
      </c>
      <c r="U734" s="15" t="str">
        <f t="array" aca="1" ref="U734" ca="1">IFERROR(
IF(NOT(OR($G734="OBX",$G734="OBR")),INDEX(INDIRECT(U$2&amp;"!$A$1:$BJ$100"),MATCH("*"&amp;$G734&amp;"*",INDIRECT(U$2&amp;"!$B$1:$B$100"),0),MATCH($H734,INDIRECT(U$2&amp;"!$1:$1"),0)),
IF(OR($G734="OBX",$G734="OBR"),INDEX(INDIRECT(U$2&amp;"!$A$1:$BJ$100"),MATCH((("*"&amp;$G734&amp;"*")&amp;("*"&amp;$I734&amp;"*")&amp;("*"&amp;$J734&amp;"*")&amp;("*"&amp;$K734&amp;"*")),INDIRECT(U$2&amp;"!$B$1:$B$100")&amp;INDIRECT(U$2&amp;"!$E$1:$E$100")&amp;INDIRECT(U$2&amp;"!$G$1:$G$100")&amp;INDIRECT(U$2&amp;"!$F$1:$F$100"),0),MATCH($H734,INDIRECT(U$2&amp;"!$1:$1"),0)))),
"Not found")</f>
        <v>201702221854-0500</v>
      </c>
      <c r="V734" s="16" t="str">
        <f t="shared" ca="1" si="50"/>
        <v>Match</v>
      </c>
    </row>
    <row r="735" spans="1:22" ht="15" customHeight="1" x14ac:dyDescent="0.25">
      <c r="A735" s="10">
        <v>734</v>
      </c>
      <c r="B735" s="41"/>
      <c r="C735" s="10" t="s">
        <v>269</v>
      </c>
      <c r="D735" s="10" t="s">
        <v>268</v>
      </c>
      <c r="E735" s="20" t="s">
        <v>80</v>
      </c>
      <c r="F735" s="10" t="s">
        <v>287</v>
      </c>
      <c r="G735" s="10" t="s">
        <v>80</v>
      </c>
      <c r="H735" s="10">
        <v>29</v>
      </c>
      <c r="I735" s="10" t="s">
        <v>287</v>
      </c>
      <c r="L735" s="10" t="s">
        <v>288</v>
      </c>
      <c r="M735" s="10" t="s">
        <v>853</v>
      </c>
      <c r="N735" s="24" t="s">
        <v>289</v>
      </c>
      <c r="S735" s="17"/>
      <c r="T735" s="14" t="s">
        <v>860</v>
      </c>
      <c r="U735" s="15" t="str">
        <f t="array" aca="1" ref="U735" ca="1">IFERROR(
IF(NOT(OR($G735="OBX",$G735="OBR")),INDEX(INDIRECT(U$2&amp;"!$A$1:$BJ$100"),MATCH("*"&amp;$G735&amp;"*",INDIRECT(U$2&amp;"!$B$1:$B$100"),0),MATCH($H735,INDIRECT(U$2&amp;"!$1:$1"),0)),
IF(OR($G735="OBX",$G735="OBR"),INDEX(INDIRECT(U$2&amp;"!$A$1:$BJ$100"),MATCH((("*"&amp;$G735&amp;"*")&amp;("*"&amp;$I735&amp;"*")&amp;("*"&amp;$J735&amp;"*")&amp;("*"&amp;$K735&amp;"*")),INDIRECT(U$2&amp;"!$B$1:$B$100")&amp;INDIRECT(U$2&amp;"!$E$1:$E$100")&amp;INDIRECT(U$2&amp;"!$G$1:$G$100")&amp;INDIRECT(U$2&amp;"!$F$1:$F$100"),0),MATCH($H735,INDIRECT(U$2&amp;"!$1:$1"),0)))),
"Not found")</f>
        <v>QST</v>
      </c>
      <c r="V735" s="16" t="str">
        <f t="shared" ca="1" si="50"/>
        <v>Match</v>
      </c>
    </row>
    <row r="736" spans="1:22" ht="15" hidden="1" customHeight="1" x14ac:dyDescent="0.25">
      <c r="A736" s="10">
        <v>736</v>
      </c>
      <c r="B736" s="41" t="s">
        <v>639</v>
      </c>
      <c r="C736" s="21"/>
      <c r="D736" s="21"/>
      <c r="E736" s="21"/>
      <c r="F736" s="21"/>
      <c r="G736" s="21"/>
      <c r="H736" s="21"/>
      <c r="I736" s="21"/>
      <c r="J736" s="21"/>
      <c r="K736" s="21"/>
      <c r="L736" s="21"/>
      <c r="M736" s="21" t="s">
        <v>201</v>
      </c>
      <c r="N736" s="21"/>
      <c r="O736" s="21"/>
      <c r="P736" s="21"/>
      <c r="Q736" s="21"/>
      <c r="R736" s="21"/>
      <c r="S736" s="21"/>
      <c r="T736" s="21"/>
      <c r="U736" s="21"/>
      <c r="V736" s="21"/>
    </row>
    <row r="737" spans="1:22" ht="15" hidden="1" customHeight="1" x14ac:dyDescent="0.25">
      <c r="A737" s="10">
        <v>737</v>
      </c>
      <c r="B737" s="41" t="s">
        <v>639</v>
      </c>
      <c r="D737" s="10" t="s">
        <v>265</v>
      </c>
      <c r="E737" s="20" t="s">
        <v>80</v>
      </c>
      <c r="F737" s="10" t="s">
        <v>200</v>
      </c>
      <c r="G737" s="10" t="s">
        <v>80</v>
      </c>
      <c r="H737" s="10">
        <v>3</v>
      </c>
      <c r="I737" s="10" t="s">
        <v>200</v>
      </c>
      <c r="L737" s="10" t="s">
        <v>201</v>
      </c>
      <c r="M737" s="22" t="s">
        <v>872</v>
      </c>
      <c r="O737" s="10" t="s">
        <v>987</v>
      </c>
      <c r="P737" s="10" t="s">
        <v>331</v>
      </c>
      <c r="Q737" s="20" t="s">
        <v>202</v>
      </c>
      <c r="R737" s="10" t="s">
        <v>1502</v>
      </c>
      <c r="T737" s="14" t="s">
        <v>1692</v>
      </c>
      <c r="U737" s="15" t="str">
        <f t="array" aca="1" ref="U737" ca="1">IFERROR(
IF(NOT(OR($G737="OBX",$G737="OBR")),INDEX(INDIRECT(U$2&amp;"!$A$1:$BJ$100"),MATCH("*"&amp;$G737&amp;"*",INDIRECT(U$2&amp;"!$B$1:$B$100"),0),MATCH($H737,INDIRECT(U$2&amp;"!$1:$1"),0)),
IF(OR($G737="OBX",$G737="OBR"),INDEX(INDIRECT(U$2&amp;"!$A$1:$BJ$100"),MATCH((("*"&amp;$G737&amp;"*")&amp;("*"&amp;$I737&amp;"*")&amp;("*"&amp;$J737&amp;"*")&amp;("*"&amp;$K737&amp;"*")),INDIRECT(U$2&amp;"!$B$1:$B$100")&amp;INDIRECT(U$2&amp;"!$E$1:$E$100")&amp;INDIRECT(U$2&amp;"!$G$1:$G$100")&amp;INDIRECT(U$2&amp;"!$F$1:$F$100"),0),MATCH($H737,INDIRECT(U$2&amp;"!$1:$1"),0)))),
"Not found")</f>
        <v>Not found</v>
      </c>
      <c r="V737" s="16" t="str">
        <f t="shared" ref="V737:V743" ca="1" si="51">IF(T737=U737,"Match","")</f>
        <v/>
      </c>
    </row>
    <row r="738" spans="1:22" ht="15" hidden="1" customHeight="1" x14ac:dyDescent="0.25">
      <c r="A738" s="10">
        <v>738</v>
      </c>
      <c r="B738" s="41" t="s">
        <v>639</v>
      </c>
      <c r="D738" s="10" t="s">
        <v>265</v>
      </c>
      <c r="E738" s="20" t="s">
        <v>80</v>
      </c>
      <c r="F738" s="10" t="s">
        <v>200</v>
      </c>
      <c r="G738" s="10" t="s">
        <v>80</v>
      </c>
      <c r="H738" s="9">
        <v>5</v>
      </c>
      <c r="I738" s="10" t="s">
        <v>200</v>
      </c>
      <c r="J738" s="10" t="str">
        <f t="array" ref="J738">IFERROR(INDEX(Mappings!I:I,MATCH(#REF!&amp;L738,Mappings!J:J&amp;Mappings!D:D,0)),"")</f>
        <v/>
      </c>
      <c r="L738" s="10" t="s">
        <v>201</v>
      </c>
      <c r="M738" s="10" t="s">
        <v>580</v>
      </c>
      <c r="N738" s="10" t="s">
        <v>1483</v>
      </c>
      <c r="S738" s="18"/>
      <c r="T738" s="17" t="str">
        <f t="array" ref="T738">IFERROR(INDEX(Mappings!$L:$L,MATCH(S738&amp;$L738,Mappings!$J:$J&amp;Mappings!$D:$D,0)),"")</f>
        <v/>
      </c>
      <c r="U738" s="15" t="str">
        <f t="array" aca="1" ref="U738" ca="1">IFERROR(
IF(NOT(OR($G738="OBX",$G738="OBR")),INDEX(INDIRECT(U$2&amp;"!$A$1:$BJ$100"),MATCH("*"&amp;$G738&amp;"*",INDIRECT(U$2&amp;"!$B$1:$B$100"),0),MATCH($H738,INDIRECT(U$2&amp;"!$1:$1"),0)),
IF(OR($G738="OBX",$G738="OBR"),INDEX(INDIRECT(U$2&amp;"!$A$1:$BJ$100"),MATCH((("*"&amp;$G738&amp;"*")&amp;("*"&amp;$I738&amp;"*")&amp;("*"&amp;$J738&amp;"*")&amp;("*"&amp;$K738&amp;"*")),INDIRECT(U$2&amp;"!$B$1:$B$100")&amp;INDIRECT(U$2&amp;"!$E$1:$E$100")&amp;INDIRECT(U$2&amp;"!$G$1:$G$100")&amp;INDIRECT(U$2&amp;"!$F$1:$F$100"),0),MATCH($H738,INDIRECT(U$2&amp;"!$1:$1"),0)))),
"Not found")</f>
        <v>Not found</v>
      </c>
      <c r="V738" s="16" t="str">
        <f t="shared" ca="1" si="51"/>
        <v/>
      </c>
    </row>
    <row r="739" spans="1:22" ht="15" hidden="1" customHeight="1" x14ac:dyDescent="0.25">
      <c r="A739" s="10">
        <v>739</v>
      </c>
      <c r="B739" s="41" t="s">
        <v>639</v>
      </c>
      <c r="D739" s="10" t="s">
        <v>265</v>
      </c>
      <c r="E739" s="20" t="s">
        <v>80</v>
      </c>
      <c r="F739" s="10" t="s">
        <v>200</v>
      </c>
      <c r="G739" s="10" t="s">
        <v>80</v>
      </c>
      <c r="H739" s="10">
        <v>2</v>
      </c>
      <c r="I739" s="10" t="s">
        <v>200</v>
      </c>
      <c r="L739" s="10" t="s">
        <v>201</v>
      </c>
      <c r="M739" s="22" t="s">
        <v>587</v>
      </c>
      <c r="S739" s="9"/>
      <c r="T739" s="14" t="s">
        <v>82</v>
      </c>
      <c r="U739" s="15" t="str">
        <f t="array" aca="1" ref="U739" ca="1">IFERROR(
IF(NOT(OR($G739="OBX",$G739="OBR")),INDEX(INDIRECT(U$2&amp;"!$A$1:$BJ$100"),MATCH("*"&amp;$G739&amp;"*",INDIRECT(U$2&amp;"!$B$1:$B$100"),0),MATCH($H739,INDIRECT(U$2&amp;"!$1:$1"),0)),
IF(OR($G739="OBX",$G739="OBR"),INDEX(INDIRECT(U$2&amp;"!$A$1:$BJ$100"),MATCH((("*"&amp;$G739&amp;"*")&amp;("*"&amp;$I739&amp;"*")&amp;("*"&amp;$J739&amp;"*")&amp;("*"&amp;$K739&amp;"*")),INDIRECT(U$2&amp;"!$B$1:$B$100")&amp;INDIRECT(U$2&amp;"!$E$1:$E$100")&amp;INDIRECT(U$2&amp;"!$G$1:$G$100")&amp;INDIRECT(U$2&amp;"!$F$1:$F$100"),0),MATCH($H739,INDIRECT(U$2&amp;"!$1:$1"),0)))),
"Not found")</f>
        <v>Not found</v>
      </c>
      <c r="V739" s="16" t="str">
        <f t="shared" ca="1" si="51"/>
        <v/>
      </c>
    </row>
    <row r="740" spans="1:22" ht="15" hidden="1" customHeight="1" x14ac:dyDescent="0.25">
      <c r="A740" s="10">
        <v>740</v>
      </c>
      <c r="B740" s="41" t="s">
        <v>639</v>
      </c>
      <c r="D740" s="10" t="s">
        <v>265</v>
      </c>
      <c r="E740" s="20" t="s">
        <v>80</v>
      </c>
      <c r="F740" s="10" t="s">
        <v>200</v>
      </c>
      <c r="G740" s="10" t="s">
        <v>80</v>
      </c>
      <c r="H740" s="10">
        <v>4</v>
      </c>
      <c r="I740" s="10" t="s">
        <v>200</v>
      </c>
      <c r="L740" s="10" t="s">
        <v>201</v>
      </c>
      <c r="M740" s="22" t="s">
        <v>1412</v>
      </c>
      <c r="U740" s="15" t="str">
        <f t="array" aca="1" ref="U740" ca="1">IFERROR(
IF(NOT(OR($G740="OBX",$G740="OBR")),INDEX(INDIRECT(U$2&amp;"!$A$1:$BJ$100"),MATCH("*"&amp;$G740&amp;"*",INDIRECT(U$2&amp;"!$B$1:$B$100"),0),MATCH($H740,INDIRECT(U$2&amp;"!$1:$1"),0)),
IF(OR($G740="OBX",$G740="OBR"),INDEX(INDIRECT(U$2&amp;"!$A$1:$BJ$100"),MATCH((("*"&amp;$G740&amp;"*")&amp;("*"&amp;$I740&amp;"*")&amp;("*"&amp;$J740&amp;"*")&amp;("*"&amp;$K740&amp;"*")),INDIRECT(U$2&amp;"!$B$1:$B$100")&amp;INDIRECT(U$2&amp;"!$E$1:$E$100")&amp;INDIRECT(U$2&amp;"!$G$1:$G$100")&amp;INDIRECT(U$2&amp;"!$F$1:$F$100"),0),MATCH($H740,INDIRECT(U$2&amp;"!$1:$1"),0)))),
"Not found")</f>
        <v>Not found</v>
      </c>
      <c r="V740" s="16" t="str">
        <f t="shared" ca="1" si="51"/>
        <v/>
      </c>
    </row>
    <row r="741" spans="1:22" ht="15" hidden="1" customHeight="1" x14ac:dyDescent="0.25">
      <c r="A741" s="10">
        <v>741</v>
      </c>
      <c r="B741" s="41" t="s">
        <v>639</v>
      </c>
      <c r="D741" s="10" t="s">
        <v>265</v>
      </c>
      <c r="E741" s="20" t="s">
        <v>80</v>
      </c>
      <c r="F741" s="10" t="s">
        <v>200</v>
      </c>
      <c r="G741" s="10" t="s">
        <v>80</v>
      </c>
      <c r="H741" s="10">
        <v>11</v>
      </c>
      <c r="I741" s="10" t="s">
        <v>200</v>
      </c>
      <c r="L741" s="10" t="s">
        <v>201</v>
      </c>
      <c r="M741" s="22" t="s">
        <v>502</v>
      </c>
      <c r="T741" s="15" t="s">
        <v>331</v>
      </c>
      <c r="U741" s="15" t="str">
        <f t="array" aca="1" ref="U741" ca="1">IFERROR(
IF(NOT(OR($G741="OBX",$G741="OBR")),INDEX(INDIRECT(U$2&amp;"!$A$1:$BJ$100"),MATCH("*"&amp;$G741&amp;"*",INDIRECT(U$2&amp;"!$B$1:$B$100"),0),MATCH($H741,INDIRECT(U$2&amp;"!$1:$1"),0)),
IF(OR($G741="OBX",$G741="OBR"),INDEX(INDIRECT(U$2&amp;"!$A$1:$BJ$100"),MATCH((("*"&amp;$G741&amp;"*")&amp;("*"&amp;$I741&amp;"*")&amp;("*"&amp;$J741&amp;"*")&amp;("*"&amp;$K741&amp;"*")),INDIRECT(U$2&amp;"!$B$1:$B$100")&amp;INDIRECT(U$2&amp;"!$E$1:$E$100")&amp;INDIRECT(U$2&amp;"!$G$1:$G$100")&amp;INDIRECT(U$2&amp;"!$F$1:$F$100"),0),MATCH($H741,INDIRECT(U$2&amp;"!$1:$1"),0)))),
"Not found")</f>
        <v>Not found</v>
      </c>
      <c r="V741" s="16" t="str">
        <f t="shared" ca="1" si="51"/>
        <v/>
      </c>
    </row>
    <row r="742" spans="1:22" ht="15" hidden="1" customHeight="1" x14ac:dyDescent="0.25">
      <c r="A742" s="10">
        <v>742</v>
      </c>
      <c r="B742" s="41" t="s">
        <v>639</v>
      </c>
      <c r="D742" s="10" t="s">
        <v>265</v>
      </c>
      <c r="E742" s="20" t="s">
        <v>80</v>
      </c>
      <c r="F742" s="10" t="s">
        <v>200</v>
      </c>
      <c r="G742" s="10" t="s">
        <v>80</v>
      </c>
      <c r="H742" s="9">
        <v>14</v>
      </c>
      <c r="I742" s="10" t="s">
        <v>200</v>
      </c>
      <c r="L742" s="10" t="s">
        <v>201</v>
      </c>
      <c r="M742" s="22" t="s">
        <v>1424</v>
      </c>
      <c r="S742" s="14"/>
      <c r="T742" s="14">
        <f>S742</f>
        <v>0</v>
      </c>
      <c r="U742" s="15" t="str">
        <f t="array" aca="1" ref="U742" ca="1">IFERROR(
IF(NOT(OR($G742="OBX",$G742="OBR")),INDEX(INDIRECT(U$2&amp;"!$A$1:$BJ$100"),MATCH("*"&amp;$G742&amp;"*",INDIRECT(U$2&amp;"!$B$1:$B$100"),0),MATCH($H742,INDIRECT(U$2&amp;"!$1:$1"),0)),
IF(OR($G742="OBX",$G742="OBR"),INDEX(INDIRECT(U$2&amp;"!$A$1:$BJ$100"),MATCH((("*"&amp;$G742&amp;"*")&amp;("*"&amp;$I742&amp;"*")&amp;("*"&amp;$J742&amp;"*")&amp;("*"&amp;$K742&amp;"*")),INDIRECT(U$2&amp;"!$B$1:$B$100")&amp;INDIRECT(U$2&amp;"!$E$1:$E$100")&amp;INDIRECT(U$2&amp;"!$G$1:$G$100")&amp;INDIRECT(U$2&amp;"!$F$1:$F$100"),0),MATCH($H742,INDIRECT(U$2&amp;"!$1:$1"),0)))),
"Not found")</f>
        <v>Not found</v>
      </c>
      <c r="V742" s="16" t="str">
        <f t="shared" ca="1" si="51"/>
        <v/>
      </c>
    </row>
    <row r="743" spans="1:22" ht="15" hidden="1" customHeight="1" x14ac:dyDescent="0.25">
      <c r="A743" s="10">
        <v>743</v>
      </c>
      <c r="B743" s="41" t="s">
        <v>639</v>
      </c>
      <c r="D743" s="10" t="s">
        <v>265</v>
      </c>
      <c r="E743" s="20" t="s">
        <v>80</v>
      </c>
      <c r="F743" s="10" t="s">
        <v>200</v>
      </c>
      <c r="G743" s="10" t="s">
        <v>80</v>
      </c>
      <c r="H743" s="10">
        <v>29</v>
      </c>
      <c r="I743" s="10" t="s">
        <v>200</v>
      </c>
      <c r="L743" s="10" t="s">
        <v>201</v>
      </c>
      <c r="M743" s="10" t="s">
        <v>853</v>
      </c>
      <c r="S743" s="17"/>
      <c r="T743" s="14">
        <f>S743</f>
        <v>0</v>
      </c>
      <c r="U743" s="15" t="str">
        <f t="array" aca="1" ref="U743" ca="1">IFERROR(
IF(NOT(OR($G743="OBX",$G743="OBR")),INDEX(INDIRECT(U$2&amp;"!$A$1:$BJ$100"),MATCH("*"&amp;$G743&amp;"*",INDIRECT(U$2&amp;"!$B$1:$B$100"),0),MATCH($H743,INDIRECT(U$2&amp;"!$1:$1"),0)),
IF(OR($G743="OBX",$G743="OBR"),INDEX(INDIRECT(U$2&amp;"!$A$1:$BJ$100"),MATCH((("*"&amp;$G743&amp;"*")&amp;("*"&amp;$I743&amp;"*")&amp;("*"&amp;$J743&amp;"*")&amp;("*"&amp;$K743&amp;"*")),INDIRECT(U$2&amp;"!$B$1:$B$100")&amp;INDIRECT(U$2&amp;"!$E$1:$E$100")&amp;INDIRECT(U$2&amp;"!$G$1:$G$100")&amp;INDIRECT(U$2&amp;"!$F$1:$F$100"),0),MATCH($H743,INDIRECT(U$2&amp;"!$1:$1"),0)))),
"Not found")</f>
        <v>Not found</v>
      </c>
      <c r="V743" s="16" t="str">
        <f t="shared" ca="1" si="51"/>
        <v/>
      </c>
    </row>
    <row r="744" spans="1:22" ht="15" hidden="1" customHeight="1" x14ac:dyDescent="0.25">
      <c r="A744" s="10">
        <v>744</v>
      </c>
      <c r="B744" s="41" t="s">
        <v>639</v>
      </c>
      <c r="C744" s="21"/>
      <c r="D744" s="21"/>
      <c r="E744" s="21"/>
      <c r="F744" s="21"/>
      <c r="G744" s="21"/>
      <c r="H744" s="21"/>
      <c r="I744" s="21"/>
      <c r="J744" s="21"/>
      <c r="K744" s="21"/>
      <c r="L744" s="21"/>
      <c r="M744" s="21" t="s">
        <v>216</v>
      </c>
      <c r="N744" s="21"/>
      <c r="O744" s="21"/>
      <c r="P744" s="21"/>
      <c r="Q744" s="21"/>
      <c r="R744" s="21"/>
      <c r="S744" s="21"/>
      <c r="T744" s="21"/>
      <c r="U744" s="21"/>
      <c r="V744" s="21"/>
    </row>
    <row r="745" spans="1:22" ht="15" hidden="1" customHeight="1" x14ac:dyDescent="0.25">
      <c r="A745" s="10">
        <v>745</v>
      </c>
      <c r="B745" s="41" t="s">
        <v>639</v>
      </c>
      <c r="D745" s="10" t="s">
        <v>265</v>
      </c>
      <c r="E745" s="20" t="s">
        <v>80</v>
      </c>
      <c r="F745" s="10" t="s">
        <v>215</v>
      </c>
      <c r="G745" s="10" t="s">
        <v>80</v>
      </c>
      <c r="H745" s="10">
        <v>3</v>
      </c>
      <c r="I745" s="10" t="s">
        <v>215</v>
      </c>
      <c r="L745" s="10" t="s">
        <v>216</v>
      </c>
      <c r="M745" s="22" t="s">
        <v>872</v>
      </c>
      <c r="O745" s="10" t="s">
        <v>987</v>
      </c>
      <c r="P745" s="10" t="s">
        <v>331</v>
      </c>
      <c r="Q745" s="20" t="s">
        <v>217</v>
      </c>
      <c r="R745" s="10" t="s">
        <v>1503</v>
      </c>
      <c r="T745" s="14" t="s">
        <v>1693</v>
      </c>
      <c r="U745" s="15" t="str">
        <f t="array" aca="1" ref="U745" ca="1">IFERROR(
IF(NOT(OR($G745="OBX",$G745="OBR")),INDEX(INDIRECT(U$2&amp;"!$A$1:$BJ$100"),MATCH("*"&amp;$G745&amp;"*",INDIRECT(U$2&amp;"!$B$1:$B$100"),0),MATCH($H745,INDIRECT(U$2&amp;"!$1:$1"),0)),
IF(OR($G745="OBX",$G745="OBR"),INDEX(INDIRECT(U$2&amp;"!$A$1:$BJ$100"),MATCH((("*"&amp;$G745&amp;"*")&amp;("*"&amp;$I745&amp;"*")&amp;("*"&amp;$J745&amp;"*")&amp;("*"&amp;$K745&amp;"*")),INDIRECT(U$2&amp;"!$B$1:$B$100")&amp;INDIRECT(U$2&amp;"!$E$1:$E$100")&amp;INDIRECT(U$2&amp;"!$G$1:$G$100")&amp;INDIRECT(U$2&amp;"!$F$1:$F$100"),0),MATCH($H745,INDIRECT(U$2&amp;"!$1:$1"),0)))),
"Not found")</f>
        <v>Not found</v>
      </c>
      <c r="V745" s="16" t="str">
        <f t="shared" ref="V745:V751" ca="1" si="52">IF(T745=U745,"Match","")</f>
        <v/>
      </c>
    </row>
    <row r="746" spans="1:22" ht="15" hidden="1" customHeight="1" x14ac:dyDescent="0.25">
      <c r="A746" s="10">
        <v>746</v>
      </c>
      <c r="B746" s="41" t="s">
        <v>639</v>
      </c>
      <c r="D746" s="10" t="s">
        <v>265</v>
      </c>
      <c r="E746" s="20" t="s">
        <v>80</v>
      </c>
      <c r="F746" s="10" t="s">
        <v>215</v>
      </c>
      <c r="G746" s="10" t="s">
        <v>80</v>
      </c>
      <c r="H746" s="9">
        <v>5</v>
      </c>
      <c r="I746" s="10" t="s">
        <v>215</v>
      </c>
      <c r="J746" s="10" t="str">
        <f t="array" ref="J746">IFERROR(INDEX(Mappings!I:I,MATCH(#REF!&amp;L746,Mappings!J:J&amp;Mappings!D:D,0)),"")</f>
        <v/>
      </c>
      <c r="L746" s="10" t="s">
        <v>216</v>
      </c>
      <c r="M746" s="10" t="s">
        <v>580</v>
      </c>
      <c r="N746" s="10" t="s">
        <v>1483</v>
      </c>
      <c r="S746" s="18"/>
      <c r="T746" s="17" t="str">
        <f t="array" ref="T746">IFERROR(INDEX(Mappings!$L:$L,MATCH(S746&amp;$L746,Mappings!$J:$J&amp;Mappings!$D:$D,0)),"")</f>
        <v/>
      </c>
      <c r="U746" s="15" t="str">
        <f t="array" aca="1" ref="U746" ca="1">IFERROR(
IF(NOT(OR($G746="OBX",$G746="OBR")),INDEX(INDIRECT(U$2&amp;"!$A$1:$BJ$100"),MATCH("*"&amp;$G746&amp;"*",INDIRECT(U$2&amp;"!$B$1:$B$100"),0),MATCH($H746,INDIRECT(U$2&amp;"!$1:$1"),0)),
IF(OR($G746="OBX",$G746="OBR"),INDEX(INDIRECT(U$2&amp;"!$A$1:$BJ$100"),MATCH((("*"&amp;$G746&amp;"*")&amp;("*"&amp;$I746&amp;"*")&amp;("*"&amp;$J746&amp;"*")&amp;("*"&amp;$K746&amp;"*")),INDIRECT(U$2&amp;"!$B$1:$B$100")&amp;INDIRECT(U$2&amp;"!$E$1:$E$100")&amp;INDIRECT(U$2&amp;"!$G$1:$G$100")&amp;INDIRECT(U$2&amp;"!$F$1:$F$100"),0),MATCH($H746,INDIRECT(U$2&amp;"!$1:$1"),0)))),
"Not found")</f>
        <v>Not found</v>
      </c>
      <c r="V746" s="16" t="str">
        <f t="shared" ca="1" si="52"/>
        <v/>
      </c>
    </row>
    <row r="747" spans="1:22" ht="15" hidden="1" customHeight="1" x14ac:dyDescent="0.25">
      <c r="A747" s="10">
        <v>747</v>
      </c>
      <c r="B747" s="41" t="s">
        <v>639</v>
      </c>
      <c r="D747" s="10" t="s">
        <v>265</v>
      </c>
      <c r="E747" s="20" t="s">
        <v>80</v>
      </c>
      <c r="F747" s="10" t="s">
        <v>215</v>
      </c>
      <c r="G747" s="10" t="s">
        <v>80</v>
      </c>
      <c r="H747" s="10">
        <v>2</v>
      </c>
      <c r="I747" s="10" t="s">
        <v>215</v>
      </c>
      <c r="L747" s="10" t="s">
        <v>216</v>
      </c>
      <c r="M747" s="22" t="s">
        <v>587</v>
      </c>
      <c r="S747" s="9"/>
      <c r="T747" s="14" t="s">
        <v>82</v>
      </c>
      <c r="U747" s="15" t="str">
        <f t="array" aca="1" ref="U747" ca="1">IFERROR(
IF(NOT(OR($G747="OBX",$G747="OBR")),INDEX(INDIRECT(U$2&amp;"!$A$1:$BJ$100"),MATCH("*"&amp;$G747&amp;"*",INDIRECT(U$2&amp;"!$B$1:$B$100"),0),MATCH($H747,INDIRECT(U$2&amp;"!$1:$1"),0)),
IF(OR($G747="OBX",$G747="OBR"),INDEX(INDIRECT(U$2&amp;"!$A$1:$BJ$100"),MATCH((("*"&amp;$G747&amp;"*")&amp;("*"&amp;$I747&amp;"*")&amp;("*"&amp;$J747&amp;"*")&amp;("*"&amp;$K747&amp;"*")),INDIRECT(U$2&amp;"!$B$1:$B$100")&amp;INDIRECT(U$2&amp;"!$E$1:$E$100")&amp;INDIRECT(U$2&amp;"!$G$1:$G$100")&amp;INDIRECT(U$2&amp;"!$F$1:$F$100"),0),MATCH($H747,INDIRECT(U$2&amp;"!$1:$1"),0)))),
"Not found")</f>
        <v>Not found</v>
      </c>
      <c r="V747" s="16" t="str">
        <f t="shared" ca="1" si="52"/>
        <v/>
      </c>
    </row>
    <row r="748" spans="1:22" ht="15" hidden="1" customHeight="1" x14ac:dyDescent="0.25">
      <c r="A748" s="10">
        <v>748</v>
      </c>
      <c r="B748" s="41" t="s">
        <v>639</v>
      </c>
      <c r="D748" s="10" t="s">
        <v>265</v>
      </c>
      <c r="E748" s="20" t="s">
        <v>80</v>
      </c>
      <c r="F748" s="10" t="s">
        <v>215</v>
      </c>
      <c r="G748" s="10" t="s">
        <v>80</v>
      </c>
      <c r="H748" s="10">
        <v>4</v>
      </c>
      <c r="I748" s="10" t="s">
        <v>215</v>
      </c>
      <c r="L748" s="10" t="s">
        <v>216</v>
      </c>
      <c r="M748" s="22" t="s">
        <v>1412</v>
      </c>
      <c r="U748" s="15" t="str">
        <f t="array" aca="1" ref="U748" ca="1">IFERROR(
IF(NOT(OR($G748="OBX",$G748="OBR")),INDEX(INDIRECT(U$2&amp;"!$A$1:$BJ$100"),MATCH("*"&amp;$G748&amp;"*",INDIRECT(U$2&amp;"!$B$1:$B$100"),0),MATCH($H748,INDIRECT(U$2&amp;"!$1:$1"),0)),
IF(OR($G748="OBX",$G748="OBR"),INDEX(INDIRECT(U$2&amp;"!$A$1:$BJ$100"),MATCH((("*"&amp;$G748&amp;"*")&amp;("*"&amp;$I748&amp;"*")&amp;("*"&amp;$J748&amp;"*")&amp;("*"&amp;$K748&amp;"*")),INDIRECT(U$2&amp;"!$B$1:$B$100")&amp;INDIRECT(U$2&amp;"!$E$1:$E$100")&amp;INDIRECT(U$2&amp;"!$G$1:$G$100")&amp;INDIRECT(U$2&amp;"!$F$1:$F$100"),0),MATCH($H748,INDIRECT(U$2&amp;"!$1:$1"),0)))),
"Not found")</f>
        <v>Not found</v>
      </c>
      <c r="V748" s="16" t="str">
        <f t="shared" ca="1" si="52"/>
        <v/>
      </c>
    </row>
    <row r="749" spans="1:22" ht="15" hidden="1" customHeight="1" x14ac:dyDescent="0.25">
      <c r="A749" s="10">
        <v>749</v>
      </c>
      <c r="B749" s="41" t="s">
        <v>639</v>
      </c>
      <c r="D749" s="10" t="s">
        <v>265</v>
      </c>
      <c r="E749" s="20" t="s">
        <v>80</v>
      </c>
      <c r="F749" s="10" t="s">
        <v>215</v>
      </c>
      <c r="G749" s="10" t="s">
        <v>80</v>
      </c>
      <c r="H749" s="10">
        <v>11</v>
      </c>
      <c r="I749" s="10" t="s">
        <v>215</v>
      </c>
      <c r="L749" s="10" t="s">
        <v>216</v>
      </c>
      <c r="M749" s="22" t="s">
        <v>502</v>
      </c>
      <c r="T749" s="15" t="s">
        <v>331</v>
      </c>
      <c r="U749" s="15" t="str">
        <f t="array" aca="1" ref="U749" ca="1">IFERROR(
IF(NOT(OR($G749="OBX",$G749="OBR")),INDEX(INDIRECT(U$2&amp;"!$A$1:$BJ$100"),MATCH("*"&amp;$G749&amp;"*",INDIRECT(U$2&amp;"!$B$1:$B$100"),0),MATCH($H749,INDIRECT(U$2&amp;"!$1:$1"),0)),
IF(OR($G749="OBX",$G749="OBR"),INDEX(INDIRECT(U$2&amp;"!$A$1:$BJ$100"),MATCH((("*"&amp;$G749&amp;"*")&amp;("*"&amp;$I749&amp;"*")&amp;("*"&amp;$J749&amp;"*")&amp;("*"&amp;$K749&amp;"*")),INDIRECT(U$2&amp;"!$B$1:$B$100")&amp;INDIRECT(U$2&amp;"!$E$1:$E$100")&amp;INDIRECT(U$2&amp;"!$G$1:$G$100")&amp;INDIRECT(U$2&amp;"!$F$1:$F$100"),0),MATCH($H749,INDIRECT(U$2&amp;"!$1:$1"),0)))),
"Not found")</f>
        <v>Not found</v>
      </c>
      <c r="V749" s="16" t="str">
        <f t="shared" ca="1" si="52"/>
        <v/>
      </c>
    </row>
    <row r="750" spans="1:22" ht="15" hidden="1" customHeight="1" x14ac:dyDescent="0.25">
      <c r="A750" s="10">
        <v>750</v>
      </c>
      <c r="B750" s="41" t="s">
        <v>639</v>
      </c>
      <c r="D750" s="10" t="s">
        <v>265</v>
      </c>
      <c r="E750" s="20" t="s">
        <v>80</v>
      </c>
      <c r="F750" s="10" t="s">
        <v>215</v>
      </c>
      <c r="G750" s="10" t="s">
        <v>80</v>
      </c>
      <c r="H750" s="9">
        <v>14</v>
      </c>
      <c r="I750" s="10" t="s">
        <v>215</v>
      </c>
      <c r="L750" s="10" t="s">
        <v>216</v>
      </c>
      <c r="M750" s="22" t="s">
        <v>1424</v>
      </c>
      <c r="S750" s="14"/>
      <c r="T750" s="14">
        <f>S750</f>
        <v>0</v>
      </c>
      <c r="U750" s="15" t="str">
        <f t="array" aca="1" ref="U750" ca="1">IFERROR(
IF(NOT(OR($G750="OBX",$G750="OBR")),INDEX(INDIRECT(U$2&amp;"!$A$1:$BJ$100"),MATCH("*"&amp;$G750&amp;"*",INDIRECT(U$2&amp;"!$B$1:$B$100"),0),MATCH($H750,INDIRECT(U$2&amp;"!$1:$1"),0)),
IF(OR($G750="OBX",$G750="OBR"),INDEX(INDIRECT(U$2&amp;"!$A$1:$BJ$100"),MATCH((("*"&amp;$G750&amp;"*")&amp;("*"&amp;$I750&amp;"*")&amp;("*"&amp;$J750&amp;"*")&amp;("*"&amp;$K750&amp;"*")),INDIRECT(U$2&amp;"!$B$1:$B$100")&amp;INDIRECT(U$2&amp;"!$E$1:$E$100")&amp;INDIRECT(U$2&amp;"!$G$1:$G$100")&amp;INDIRECT(U$2&amp;"!$F$1:$F$100"),0),MATCH($H750,INDIRECT(U$2&amp;"!$1:$1"),0)))),
"Not found")</f>
        <v>Not found</v>
      </c>
      <c r="V750" s="16" t="str">
        <f t="shared" ca="1" si="52"/>
        <v/>
      </c>
    </row>
    <row r="751" spans="1:22" ht="15" hidden="1" customHeight="1" x14ac:dyDescent="0.25">
      <c r="A751" s="10">
        <v>751</v>
      </c>
      <c r="B751" s="41" t="s">
        <v>639</v>
      </c>
      <c r="D751" s="10" t="s">
        <v>265</v>
      </c>
      <c r="E751" s="20" t="s">
        <v>80</v>
      </c>
      <c r="F751" s="10" t="s">
        <v>215</v>
      </c>
      <c r="G751" s="10" t="s">
        <v>80</v>
      </c>
      <c r="H751" s="10">
        <v>29</v>
      </c>
      <c r="I751" s="10" t="s">
        <v>215</v>
      </c>
      <c r="L751" s="10" t="s">
        <v>216</v>
      </c>
      <c r="M751" s="10" t="s">
        <v>853</v>
      </c>
      <c r="S751" s="17"/>
      <c r="T751" s="14">
        <f>S751</f>
        <v>0</v>
      </c>
      <c r="U751" s="15" t="str">
        <f t="array" aca="1" ref="U751" ca="1">IFERROR(
IF(NOT(OR($G751="OBX",$G751="OBR")),INDEX(INDIRECT(U$2&amp;"!$A$1:$BJ$100"),MATCH("*"&amp;$G751&amp;"*",INDIRECT(U$2&amp;"!$B$1:$B$100"),0),MATCH($H751,INDIRECT(U$2&amp;"!$1:$1"),0)),
IF(OR($G751="OBX",$G751="OBR"),INDEX(INDIRECT(U$2&amp;"!$A$1:$BJ$100"),MATCH((("*"&amp;$G751&amp;"*")&amp;("*"&amp;$I751&amp;"*")&amp;("*"&amp;$J751&amp;"*")&amp;("*"&amp;$K751&amp;"*")),INDIRECT(U$2&amp;"!$B$1:$B$100")&amp;INDIRECT(U$2&amp;"!$E$1:$E$100")&amp;INDIRECT(U$2&amp;"!$G$1:$G$100")&amp;INDIRECT(U$2&amp;"!$F$1:$F$100"),0),MATCH($H751,INDIRECT(U$2&amp;"!$1:$1"),0)))),
"Not found")</f>
        <v>Not found</v>
      </c>
      <c r="V751" s="16" t="str">
        <f t="shared" ca="1" si="52"/>
        <v/>
      </c>
    </row>
    <row r="752" spans="1:22" ht="15" hidden="1" customHeight="1" x14ac:dyDescent="0.25">
      <c r="A752" s="10">
        <v>752</v>
      </c>
      <c r="B752" s="41" t="s">
        <v>639</v>
      </c>
      <c r="C752" s="21"/>
      <c r="D752" s="21"/>
      <c r="E752" s="21"/>
      <c r="F752" s="21"/>
      <c r="G752" s="21"/>
      <c r="H752" s="21"/>
      <c r="I752" s="21"/>
      <c r="J752" s="21"/>
      <c r="K752" s="21"/>
      <c r="L752" s="21"/>
      <c r="M752" s="21" t="s">
        <v>236</v>
      </c>
      <c r="N752" s="21"/>
      <c r="O752" s="21"/>
      <c r="P752" s="21"/>
      <c r="Q752" s="21"/>
      <c r="R752" s="21"/>
      <c r="S752" s="21"/>
      <c r="T752" s="21"/>
      <c r="U752" s="21"/>
      <c r="V752" s="21"/>
    </row>
    <row r="753" spans="1:22" ht="15" hidden="1" customHeight="1" x14ac:dyDescent="0.25">
      <c r="A753" s="10">
        <v>753</v>
      </c>
      <c r="B753" s="41" t="s">
        <v>639</v>
      </c>
      <c r="D753" s="10" t="s">
        <v>265</v>
      </c>
      <c r="E753" s="20" t="s">
        <v>80</v>
      </c>
      <c r="F753" s="10" t="s">
        <v>235</v>
      </c>
      <c r="G753" s="10" t="s">
        <v>80</v>
      </c>
      <c r="H753" s="10">
        <v>3</v>
      </c>
      <c r="I753" s="10" t="s">
        <v>235</v>
      </c>
      <c r="L753" s="10" t="s">
        <v>236</v>
      </c>
      <c r="M753" s="22" t="s">
        <v>872</v>
      </c>
      <c r="O753" s="10" t="s">
        <v>987</v>
      </c>
      <c r="P753" s="10" t="s">
        <v>331</v>
      </c>
      <c r="Q753" s="20" t="s">
        <v>217</v>
      </c>
      <c r="R753" s="10" t="s">
        <v>1503</v>
      </c>
      <c r="T753" s="14" t="s">
        <v>1694</v>
      </c>
      <c r="U753" s="15" t="str">
        <f t="array" aca="1" ref="U753" ca="1">IFERROR(
IF(NOT(OR($G753="OBX",$G753="OBR")),INDEX(INDIRECT(U$2&amp;"!$A$1:$BJ$100"),MATCH("*"&amp;$G753&amp;"*",INDIRECT(U$2&amp;"!$B$1:$B$100"),0),MATCH($H753,INDIRECT(U$2&amp;"!$1:$1"),0)),
IF(OR($G753="OBX",$G753="OBR"),INDEX(INDIRECT(U$2&amp;"!$A$1:$BJ$100"),MATCH((("*"&amp;$G753&amp;"*")&amp;("*"&amp;$I753&amp;"*")&amp;("*"&amp;$J753&amp;"*")&amp;("*"&amp;$K753&amp;"*")),INDIRECT(U$2&amp;"!$B$1:$B$100")&amp;INDIRECT(U$2&amp;"!$E$1:$E$100")&amp;INDIRECT(U$2&amp;"!$G$1:$G$100")&amp;INDIRECT(U$2&amp;"!$F$1:$F$100"),0),MATCH($H753,INDIRECT(U$2&amp;"!$1:$1"),0)))),
"Not found")</f>
        <v>Not found</v>
      </c>
      <c r="V753" s="16" t="str">
        <f t="shared" ref="V753:V759" ca="1" si="53">IF(T753=U753,"Match","")</f>
        <v/>
      </c>
    </row>
    <row r="754" spans="1:22" ht="15" hidden="1" customHeight="1" x14ac:dyDescent="0.25">
      <c r="A754" s="10">
        <v>754</v>
      </c>
      <c r="B754" s="41" t="s">
        <v>639</v>
      </c>
      <c r="D754" s="10" t="s">
        <v>265</v>
      </c>
      <c r="E754" s="20" t="s">
        <v>80</v>
      </c>
      <c r="F754" s="10" t="s">
        <v>235</v>
      </c>
      <c r="G754" s="10" t="s">
        <v>80</v>
      </c>
      <c r="H754" s="9">
        <v>5</v>
      </c>
      <c r="I754" s="10" t="s">
        <v>235</v>
      </c>
      <c r="J754" s="10" t="str">
        <f t="array" ref="J754">IFERROR(INDEX(Mappings!I:I,MATCH(#REF!&amp;L754,Mappings!J:J&amp;Mappings!D:D,0)),"")</f>
        <v/>
      </c>
      <c r="L754" s="10" t="s">
        <v>236</v>
      </c>
      <c r="M754" s="10" t="s">
        <v>580</v>
      </c>
      <c r="N754" s="10" t="s">
        <v>1483</v>
      </c>
      <c r="S754" s="18"/>
      <c r="T754" s="17" t="str">
        <f t="array" ref="T754">IFERROR(INDEX(Mappings!$L:$L,MATCH(S754&amp;$L754,Mappings!$J:$J&amp;Mappings!$D:$D,0)),"")</f>
        <v/>
      </c>
      <c r="U754" s="15" t="str">
        <f t="array" aca="1" ref="U754" ca="1">IFERROR(
IF(NOT(OR($G754="OBX",$G754="OBR")),INDEX(INDIRECT(U$2&amp;"!$A$1:$BJ$100"),MATCH("*"&amp;$G754&amp;"*",INDIRECT(U$2&amp;"!$B$1:$B$100"),0),MATCH($H754,INDIRECT(U$2&amp;"!$1:$1"),0)),
IF(OR($G754="OBX",$G754="OBR"),INDEX(INDIRECT(U$2&amp;"!$A$1:$BJ$100"),MATCH((("*"&amp;$G754&amp;"*")&amp;("*"&amp;$I754&amp;"*")&amp;("*"&amp;$J754&amp;"*")&amp;("*"&amp;$K754&amp;"*")),INDIRECT(U$2&amp;"!$B$1:$B$100")&amp;INDIRECT(U$2&amp;"!$E$1:$E$100")&amp;INDIRECT(U$2&amp;"!$G$1:$G$100")&amp;INDIRECT(U$2&amp;"!$F$1:$F$100"),0),MATCH($H754,INDIRECT(U$2&amp;"!$1:$1"),0)))),
"Not found")</f>
        <v>Not found</v>
      </c>
      <c r="V754" s="16" t="str">
        <f t="shared" ca="1" si="53"/>
        <v/>
      </c>
    </row>
    <row r="755" spans="1:22" ht="15" hidden="1" customHeight="1" x14ac:dyDescent="0.25">
      <c r="A755" s="10">
        <v>755</v>
      </c>
      <c r="B755" s="41" t="s">
        <v>639</v>
      </c>
      <c r="D755" s="10" t="s">
        <v>265</v>
      </c>
      <c r="E755" s="20" t="s">
        <v>80</v>
      </c>
      <c r="F755" s="10" t="s">
        <v>235</v>
      </c>
      <c r="G755" s="10" t="s">
        <v>80</v>
      </c>
      <c r="H755" s="10">
        <v>2</v>
      </c>
      <c r="I755" s="10" t="s">
        <v>235</v>
      </c>
      <c r="L755" s="10" t="s">
        <v>236</v>
      </c>
      <c r="M755" s="22" t="s">
        <v>587</v>
      </c>
      <c r="S755" s="9"/>
      <c r="T755" s="14" t="s">
        <v>82</v>
      </c>
      <c r="U755" s="15" t="str">
        <f t="array" aca="1" ref="U755" ca="1">IFERROR(
IF(NOT(OR($G755="OBX",$G755="OBR")),INDEX(INDIRECT(U$2&amp;"!$A$1:$BJ$100"),MATCH("*"&amp;$G755&amp;"*",INDIRECT(U$2&amp;"!$B$1:$B$100"),0),MATCH($H755,INDIRECT(U$2&amp;"!$1:$1"),0)),
IF(OR($G755="OBX",$G755="OBR"),INDEX(INDIRECT(U$2&amp;"!$A$1:$BJ$100"),MATCH((("*"&amp;$G755&amp;"*")&amp;("*"&amp;$I755&amp;"*")&amp;("*"&amp;$J755&amp;"*")&amp;("*"&amp;$K755&amp;"*")),INDIRECT(U$2&amp;"!$B$1:$B$100")&amp;INDIRECT(U$2&amp;"!$E$1:$E$100")&amp;INDIRECT(U$2&amp;"!$G$1:$G$100")&amp;INDIRECT(U$2&amp;"!$F$1:$F$100"),0),MATCH($H755,INDIRECT(U$2&amp;"!$1:$1"),0)))),
"Not found")</f>
        <v>Not found</v>
      </c>
      <c r="V755" s="16" t="str">
        <f t="shared" ca="1" si="53"/>
        <v/>
      </c>
    </row>
    <row r="756" spans="1:22" ht="15" hidden="1" customHeight="1" x14ac:dyDescent="0.25">
      <c r="A756" s="10">
        <v>756</v>
      </c>
      <c r="B756" s="41" t="s">
        <v>639</v>
      </c>
      <c r="D756" s="10" t="s">
        <v>265</v>
      </c>
      <c r="E756" s="20" t="s">
        <v>80</v>
      </c>
      <c r="F756" s="10" t="s">
        <v>235</v>
      </c>
      <c r="G756" s="10" t="s">
        <v>80</v>
      </c>
      <c r="H756" s="10">
        <v>4</v>
      </c>
      <c r="I756" s="10" t="s">
        <v>235</v>
      </c>
      <c r="L756" s="10" t="s">
        <v>236</v>
      </c>
      <c r="M756" s="22" t="s">
        <v>1412</v>
      </c>
      <c r="U756" s="15" t="str">
        <f t="array" aca="1" ref="U756" ca="1">IFERROR(
IF(NOT(OR($G756="OBX",$G756="OBR")),INDEX(INDIRECT(U$2&amp;"!$A$1:$BJ$100"),MATCH("*"&amp;$G756&amp;"*",INDIRECT(U$2&amp;"!$B$1:$B$100"),0),MATCH($H756,INDIRECT(U$2&amp;"!$1:$1"),0)),
IF(OR($G756="OBX",$G756="OBR"),INDEX(INDIRECT(U$2&amp;"!$A$1:$BJ$100"),MATCH((("*"&amp;$G756&amp;"*")&amp;("*"&amp;$I756&amp;"*")&amp;("*"&amp;$J756&amp;"*")&amp;("*"&amp;$K756&amp;"*")),INDIRECT(U$2&amp;"!$B$1:$B$100")&amp;INDIRECT(U$2&amp;"!$E$1:$E$100")&amp;INDIRECT(U$2&amp;"!$G$1:$G$100")&amp;INDIRECT(U$2&amp;"!$F$1:$F$100"),0),MATCH($H756,INDIRECT(U$2&amp;"!$1:$1"),0)))),
"Not found")</f>
        <v>Not found</v>
      </c>
      <c r="V756" s="16" t="str">
        <f t="shared" ca="1" si="53"/>
        <v/>
      </c>
    </row>
    <row r="757" spans="1:22" ht="15" hidden="1" customHeight="1" x14ac:dyDescent="0.25">
      <c r="A757" s="10">
        <v>757</v>
      </c>
      <c r="B757" s="41" t="s">
        <v>639</v>
      </c>
      <c r="D757" s="10" t="s">
        <v>265</v>
      </c>
      <c r="E757" s="20" t="s">
        <v>80</v>
      </c>
      <c r="F757" s="10" t="s">
        <v>235</v>
      </c>
      <c r="G757" s="10" t="s">
        <v>80</v>
      </c>
      <c r="H757" s="10">
        <v>11</v>
      </c>
      <c r="I757" s="10" t="s">
        <v>235</v>
      </c>
      <c r="L757" s="10" t="s">
        <v>236</v>
      </c>
      <c r="M757" s="22" t="s">
        <v>502</v>
      </c>
      <c r="T757" s="15" t="s">
        <v>331</v>
      </c>
      <c r="U757" s="15" t="str">
        <f t="array" aca="1" ref="U757" ca="1">IFERROR(
IF(NOT(OR($G757="OBX",$G757="OBR")),INDEX(INDIRECT(U$2&amp;"!$A$1:$BJ$100"),MATCH("*"&amp;$G757&amp;"*",INDIRECT(U$2&amp;"!$B$1:$B$100"),0),MATCH($H757,INDIRECT(U$2&amp;"!$1:$1"),0)),
IF(OR($G757="OBX",$G757="OBR"),INDEX(INDIRECT(U$2&amp;"!$A$1:$BJ$100"),MATCH((("*"&amp;$G757&amp;"*")&amp;("*"&amp;$I757&amp;"*")&amp;("*"&amp;$J757&amp;"*")&amp;("*"&amp;$K757&amp;"*")),INDIRECT(U$2&amp;"!$B$1:$B$100")&amp;INDIRECT(U$2&amp;"!$E$1:$E$100")&amp;INDIRECT(U$2&amp;"!$G$1:$G$100")&amp;INDIRECT(U$2&amp;"!$F$1:$F$100"),0),MATCH($H757,INDIRECT(U$2&amp;"!$1:$1"),0)))),
"Not found")</f>
        <v>Not found</v>
      </c>
      <c r="V757" s="16" t="str">
        <f t="shared" ca="1" si="53"/>
        <v/>
      </c>
    </row>
    <row r="758" spans="1:22" ht="15" hidden="1" customHeight="1" x14ac:dyDescent="0.25">
      <c r="A758" s="10">
        <v>758</v>
      </c>
      <c r="B758" s="41" t="s">
        <v>639</v>
      </c>
      <c r="D758" s="10" t="s">
        <v>265</v>
      </c>
      <c r="E758" s="20" t="s">
        <v>80</v>
      </c>
      <c r="F758" s="10" t="s">
        <v>235</v>
      </c>
      <c r="G758" s="10" t="s">
        <v>80</v>
      </c>
      <c r="H758" s="9">
        <v>14</v>
      </c>
      <c r="I758" s="10" t="s">
        <v>235</v>
      </c>
      <c r="L758" s="10" t="s">
        <v>236</v>
      </c>
      <c r="M758" s="22" t="s">
        <v>1424</v>
      </c>
      <c r="S758" s="14"/>
      <c r="T758" s="14">
        <f>S758</f>
        <v>0</v>
      </c>
      <c r="U758" s="15" t="str">
        <f t="array" aca="1" ref="U758" ca="1">IFERROR(
IF(NOT(OR($G758="OBX",$G758="OBR")),INDEX(INDIRECT(U$2&amp;"!$A$1:$BJ$100"),MATCH("*"&amp;$G758&amp;"*",INDIRECT(U$2&amp;"!$B$1:$B$100"),0),MATCH($H758,INDIRECT(U$2&amp;"!$1:$1"),0)),
IF(OR($G758="OBX",$G758="OBR"),INDEX(INDIRECT(U$2&amp;"!$A$1:$BJ$100"),MATCH((("*"&amp;$G758&amp;"*")&amp;("*"&amp;$I758&amp;"*")&amp;("*"&amp;$J758&amp;"*")&amp;("*"&amp;$K758&amp;"*")),INDIRECT(U$2&amp;"!$B$1:$B$100")&amp;INDIRECT(U$2&amp;"!$E$1:$E$100")&amp;INDIRECT(U$2&amp;"!$G$1:$G$100")&amp;INDIRECT(U$2&amp;"!$F$1:$F$100"),0),MATCH($H758,INDIRECT(U$2&amp;"!$1:$1"),0)))),
"Not found")</f>
        <v>Not found</v>
      </c>
      <c r="V758" s="16" t="str">
        <f t="shared" ca="1" si="53"/>
        <v/>
      </c>
    </row>
    <row r="759" spans="1:22" ht="15" hidden="1" customHeight="1" x14ac:dyDescent="0.25">
      <c r="A759" s="10">
        <v>759</v>
      </c>
      <c r="B759" s="41" t="s">
        <v>639</v>
      </c>
      <c r="D759" s="10" t="s">
        <v>265</v>
      </c>
      <c r="E759" s="20" t="s">
        <v>80</v>
      </c>
      <c r="F759" s="10" t="s">
        <v>235</v>
      </c>
      <c r="G759" s="10" t="s">
        <v>80</v>
      </c>
      <c r="H759" s="10">
        <v>29</v>
      </c>
      <c r="I759" s="10" t="s">
        <v>235</v>
      </c>
      <c r="L759" s="10" t="s">
        <v>236</v>
      </c>
      <c r="M759" s="10" t="s">
        <v>853</v>
      </c>
      <c r="S759" s="17"/>
      <c r="T759" s="14">
        <f>S759</f>
        <v>0</v>
      </c>
      <c r="U759" s="15" t="str">
        <f t="array" aca="1" ref="U759" ca="1">IFERROR(
IF(NOT(OR($G759="OBX",$G759="OBR")),INDEX(INDIRECT(U$2&amp;"!$A$1:$BJ$100"),MATCH("*"&amp;$G759&amp;"*",INDIRECT(U$2&amp;"!$B$1:$B$100"),0),MATCH($H759,INDIRECT(U$2&amp;"!$1:$1"),0)),
IF(OR($G759="OBX",$G759="OBR"),INDEX(INDIRECT(U$2&amp;"!$A$1:$BJ$100"),MATCH((("*"&amp;$G759&amp;"*")&amp;("*"&amp;$I759&amp;"*")&amp;("*"&amp;$J759&amp;"*")&amp;("*"&amp;$K759&amp;"*")),INDIRECT(U$2&amp;"!$B$1:$B$100")&amp;INDIRECT(U$2&amp;"!$E$1:$E$100")&amp;INDIRECT(U$2&amp;"!$G$1:$G$100")&amp;INDIRECT(U$2&amp;"!$F$1:$F$100"),0),MATCH($H759,INDIRECT(U$2&amp;"!$1:$1"),0)))),
"Not found")</f>
        <v>Not found</v>
      </c>
      <c r="V759" s="16" t="str">
        <f t="shared" ca="1" si="53"/>
        <v/>
      </c>
    </row>
    <row r="760" spans="1:22" ht="15" hidden="1" customHeight="1" x14ac:dyDescent="0.25">
      <c r="A760" s="10">
        <v>760</v>
      </c>
      <c r="B760" s="41" t="s">
        <v>639</v>
      </c>
      <c r="C760" s="21"/>
      <c r="D760" s="21"/>
      <c r="E760" s="21"/>
      <c r="F760" s="21"/>
      <c r="G760" s="21"/>
      <c r="H760" s="21"/>
      <c r="I760" s="21"/>
      <c r="J760" s="21"/>
      <c r="K760" s="21"/>
      <c r="L760" s="21"/>
      <c r="M760" s="21" t="s">
        <v>238</v>
      </c>
      <c r="N760" s="21"/>
      <c r="O760" s="21"/>
      <c r="P760" s="21"/>
      <c r="Q760" s="21"/>
      <c r="R760" s="21"/>
      <c r="S760" s="21"/>
      <c r="T760" s="21"/>
      <c r="U760" s="21"/>
      <c r="V760" s="21"/>
    </row>
    <row r="761" spans="1:22" ht="15" hidden="1" customHeight="1" x14ac:dyDescent="0.25">
      <c r="A761" s="10">
        <v>761</v>
      </c>
      <c r="B761" s="41" t="s">
        <v>639</v>
      </c>
      <c r="D761" s="10" t="s">
        <v>265</v>
      </c>
      <c r="E761" s="20" t="s">
        <v>80</v>
      </c>
      <c r="F761" s="10" t="s">
        <v>237</v>
      </c>
      <c r="G761" s="10" t="s">
        <v>80</v>
      </c>
      <c r="H761" s="10">
        <v>3</v>
      </c>
      <c r="I761" s="10" t="s">
        <v>237</v>
      </c>
      <c r="L761" s="10" t="s">
        <v>238</v>
      </c>
      <c r="M761" s="22" t="s">
        <v>872</v>
      </c>
      <c r="O761" s="10" t="s">
        <v>987</v>
      </c>
      <c r="P761" s="10" t="s">
        <v>331</v>
      </c>
      <c r="Q761" s="20" t="s">
        <v>239</v>
      </c>
      <c r="R761" s="10" t="s">
        <v>1504</v>
      </c>
      <c r="T761" s="14" t="s">
        <v>1695</v>
      </c>
      <c r="U761" s="15" t="str">
        <f t="array" aca="1" ref="U761" ca="1">IFERROR(
IF(NOT(OR($G761="OBX",$G761="OBR")),INDEX(INDIRECT(U$2&amp;"!$A$1:$BJ$100"),MATCH("*"&amp;$G761&amp;"*",INDIRECT(U$2&amp;"!$B$1:$B$100"),0),MATCH($H761,INDIRECT(U$2&amp;"!$1:$1"),0)),
IF(OR($G761="OBX",$G761="OBR"),INDEX(INDIRECT(U$2&amp;"!$A$1:$BJ$100"),MATCH((("*"&amp;$G761&amp;"*")&amp;("*"&amp;$I761&amp;"*")&amp;("*"&amp;$J761&amp;"*")&amp;("*"&amp;$K761&amp;"*")),INDIRECT(U$2&amp;"!$B$1:$B$100")&amp;INDIRECT(U$2&amp;"!$E$1:$E$100")&amp;INDIRECT(U$2&amp;"!$G$1:$G$100")&amp;INDIRECT(U$2&amp;"!$F$1:$F$100"),0),MATCH($H761,INDIRECT(U$2&amp;"!$1:$1"),0)))),
"Not found")</f>
        <v>Not found</v>
      </c>
      <c r="V761" s="16" t="str">
        <f t="shared" ref="V761:V767" ca="1" si="54">IF(T761=U761,"Match","")</f>
        <v/>
      </c>
    </row>
    <row r="762" spans="1:22" ht="15" hidden="1" customHeight="1" x14ac:dyDescent="0.25">
      <c r="A762" s="10">
        <v>762</v>
      </c>
      <c r="B762" s="41" t="s">
        <v>639</v>
      </c>
      <c r="D762" s="10" t="s">
        <v>265</v>
      </c>
      <c r="E762" s="20" t="s">
        <v>80</v>
      </c>
      <c r="F762" s="10" t="s">
        <v>237</v>
      </c>
      <c r="G762" s="10" t="s">
        <v>80</v>
      </c>
      <c r="H762" s="9">
        <v>5</v>
      </c>
      <c r="I762" s="10" t="s">
        <v>237</v>
      </c>
      <c r="J762" s="10" t="str">
        <f t="array" ref="J762">IFERROR(INDEX(Mappings!I:I,MATCH(#REF!&amp;L762,Mappings!J:J&amp;Mappings!D:D,0)),"")</f>
        <v/>
      </c>
      <c r="L762" s="10" t="s">
        <v>238</v>
      </c>
      <c r="M762" s="10" t="s">
        <v>580</v>
      </c>
      <c r="N762" s="10" t="s">
        <v>1483</v>
      </c>
      <c r="S762" s="18"/>
      <c r="T762" s="17" t="str">
        <f t="array" ref="T762">IFERROR(INDEX(Mappings!$L:$L,MATCH(S762&amp;$L762,Mappings!$J:$J&amp;Mappings!$D:$D,0)),"")</f>
        <v/>
      </c>
      <c r="U762" s="15" t="str">
        <f t="array" aca="1" ref="U762" ca="1">IFERROR(
IF(NOT(OR($G762="OBX",$G762="OBR")),INDEX(INDIRECT(U$2&amp;"!$A$1:$BJ$100"),MATCH("*"&amp;$G762&amp;"*",INDIRECT(U$2&amp;"!$B$1:$B$100"),0),MATCH($H762,INDIRECT(U$2&amp;"!$1:$1"),0)),
IF(OR($G762="OBX",$G762="OBR"),INDEX(INDIRECT(U$2&amp;"!$A$1:$BJ$100"),MATCH((("*"&amp;$G762&amp;"*")&amp;("*"&amp;$I762&amp;"*")&amp;("*"&amp;$J762&amp;"*")&amp;("*"&amp;$K762&amp;"*")),INDIRECT(U$2&amp;"!$B$1:$B$100")&amp;INDIRECT(U$2&amp;"!$E$1:$E$100")&amp;INDIRECT(U$2&amp;"!$G$1:$G$100")&amp;INDIRECT(U$2&amp;"!$F$1:$F$100"),0),MATCH($H762,INDIRECT(U$2&amp;"!$1:$1"),0)))),
"Not found")</f>
        <v>Not found</v>
      </c>
      <c r="V762" s="16" t="str">
        <f t="shared" ca="1" si="54"/>
        <v/>
      </c>
    </row>
    <row r="763" spans="1:22" ht="15" hidden="1" customHeight="1" x14ac:dyDescent="0.25">
      <c r="A763" s="10">
        <v>763</v>
      </c>
      <c r="B763" s="41" t="s">
        <v>639</v>
      </c>
      <c r="D763" s="10" t="s">
        <v>265</v>
      </c>
      <c r="E763" s="20" t="s">
        <v>80</v>
      </c>
      <c r="F763" s="10" t="s">
        <v>237</v>
      </c>
      <c r="G763" s="10" t="s">
        <v>80</v>
      </c>
      <c r="H763" s="10">
        <v>2</v>
      </c>
      <c r="I763" s="10" t="s">
        <v>237</v>
      </c>
      <c r="L763" s="10" t="s">
        <v>238</v>
      </c>
      <c r="M763" s="22" t="s">
        <v>587</v>
      </c>
      <c r="S763" s="9"/>
      <c r="T763" s="14" t="s">
        <v>82</v>
      </c>
      <c r="U763" s="15" t="str">
        <f t="array" aca="1" ref="U763" ca="1">IFERROR(
IF(NOT(OR($G763="OBX",$G763="OBR")),INDEX(INDIRECT(U$2&amp;"!$A$1:$BJ$100"),MATCH("*"&amp;$G763&amp;"*",INDIRECT(U$2&amp;"!$B$1:$B$100"),0),MATCH($H763,INDIRECT(U$2&amp;"!$1:$1"),0)),
IF(OR($G763="OBX",$G763="OBR"),INDEX(INDIRECT(U$2&amp;"!$A$1:$BJ$100"),MATCH((("*"&amp;$G763&amp;"*")&amp;("*"&amp;$I763&amp;"*")&amp;("*"&amp;$J763&amp;"*")&amp;("*"&amp;$K763&amp;"*")),INDIRECT(U$2&amp;"!$B$1:$B$100")&amp;INDIRECT(U$2&amp;"!$E$1:$E$100")&amp;INDIRECT(U$2&amp;"!$G$1:$G$100")&amp;INDIRECT(U$2&amp;"!$F$1:$F$100"),0),MATCH($H763,INDIRECT(U$2&amp;"!$1:$1"),0)))),
"Not found")</f>
        <v>Not found</v>
      </c>
      <c r="V763" s="16" t="str">
        <f t="shared" ca="1" si="54"/>
        <v/>
      </c>
    </row>
    <row r="764" spans="1:22" ht="15" hidden="1" customHeight="1" x14ac:dyDescent="0.25">
      <c r="A764" s="10">
        <v>764</v>
      </c>
      <c r="B764" s="41" t="s">
        <v>639</v>
      </c>
      <c r="D764" s="10" t="s">
        <v>265</v>
      </c>
      <c r="E764" s="20" t="s">
        <v>80</v>
      </c>
      <c r="F764" s="10" t="s">
        <v>237</v>
      </c>
      <c r="G764" s="10" t="s">
        <v>80</v>
      </c>
      <c r="H764" s="10">
        <v>4</v>
      </c>
      <c r="I764" s="10" t="s">
        <v>237</v>
      </c>
      <c r="L764" s="10" t="s">
        <v>238</v>
      </c>
      <c r="M764" s="22" t="s">
        <v>1412</v>
      </c>
      <c r="U764" s="15" t="str">
        <f t="array" aca="1" ref="U764" ca="1">IFERROR(
IF(NOT(OR($G764="OBX",$G764="OBR")),INDEX(INDIRECT(U$2&amp;"!$A$1:$BJ$100"),MATCH("*"&amp;$G764&amp;"*",INDIRECT(U$2&amp;"!$B$1:$B$100"),0),MATCH($H764,INDIRECT(U$2&amp;"!$1:$1"),0)),
IF(OR($G764="OBX",$G764="OBR"),INDEX(INDIRECT(U$2&amp;"!$A$1:$BJ$100"),MATCH((("*"&amp;$G764&amp;"*")&amp;("*"&amp;$I764&amp;"*")&amp;("*"&amp;$J764&amp;"*")&amp;("*"&amp;$K764&amp;"*")),INDIRECT(U$2&amp;"!$B$1:$B$100")&amp;INDIRECT(U$2&amp;"!$E$1:$E$100")&amp;INDIRECT(U$2&amp;"!$G$1:$G$100")&amp;INDIRECT(U$2&amp;"!$F$1:$F$100"),0),MATCH($H764,INDIRECT(U$2&amp;"!$1:$1"),0)))),
"Not found")</f>
        <v>Not found</v>
      </c>
      <c r="V764" s="16" t="str">
        <f t="shared" ca="1" si="54"/>
        <v/>
      </c>
    </row>
    <row r="765" spans="1:22" ht="15" hidden="1" customHeight="1" x14ac:dyDescent="0.25">
      <c r="A765" s="10">
        <v>765</v>
      </c>
      <c r="B765" s="41" t="s">
        <v>639</v>
      </c>
      <c r="D765" s="10" t="s">
        <v>265</v>
      </c>
      <c r="E765" s="20" t="s">
        <v>80</v>
      </c>
      <c r="F765" s="10" t="s">
        <v>237</v>
      </c>
      <c r="G765" s="10" t="s">
        <v>80</v>
      </c>
      <c r="H765" s="10">
        <v>11</v>
      </c>
      <c r="I765" s="10" t="s">
        <v>237</v>
      </c>
      <c r="L765" s="10" t="s">
        <v>238</v>
      </c>
      <c r="M765" s="22" t="s">
        <v>502</v>
      </c>
      <c r="T765" s="15" t="s">
        <v>331</v>
      </c>
      <c r="U765" s="15" t="str">
        <f t="array" aca="1" ref="U765" ca="1">IFERROR(
IF(NOT(OR($G765="OBX",$G765="OBR")),INDEX(INDIRECT(U$2&amp;"!$A$1:$BJ$100"),MATCH("*"&amp;$G765&amp;"*",INDIRECT(U$2&amp;"!$B$1:$B$100"),0),MATCH($H765,INDIRECT(U$2&amp;"!$1:$1"),0)),
IF(OR($G765="OBX",$G765="OBR"),INDEX(INDIRECT(U$2&amp;"!$A$1:$BJ$100"),MATCH((("*"&amp;$G765&amp;"*")&amp;("*"&amp;$I765&amp;"*")&amp;("*"&amp;$J765&amp;"*")&amp;("*"&amp;$K765&amp;"*")),INDIRECT(U$2&amp;"!$B$1:$B$100")&amp;INDIRECT(U$2&amp;"!$E$1:$E$100")&amp;INDIRECT(U$2&amp;"!$G$1:$G$100")&amp;INDIRECT(U$2&amp;"!$F$1:$F$100"),0),MATCH($H765,INDIRECT(U$2&amp;"!$1:$1"),0)))),
"Not found")</f>
        <v>Not found</v>
      </c>
      <c r="V765" s="16" t="str">
        <f t="shared" ca="1" si="54"/>
        <v/>
      </c>
    </row>
    <row r="766" spans="1:22" ht="15" hidden="1" customHeight="1" x14ac:dyDescent="0.25">
      <c r="A766" s="10">
        <v>766</v>
      </c>
      <c r="B766" s="41" t="s">
        <v>639</v>
      </c>
      <c r="D766" s="10" t="s">
        <v>265</v>
      </c>
      <c r="E766" s="20" t="s">
        <v>80</v>
      </c>
      <c r="F766" s="10" t="s">
        <v>237</v>
      </c>
      <c r="G766" s="10" t="s">
        <v>80</v>
      </c>
      <c r="H766" s="9">
        <v>14</v>
      </c>
      <c r="I766" s="10" t="s">
        <v>237</v>
      </c>
      <c r="L766" s="10" t="s">
        <v>238</v>
      </c>
      <c r="M766" s="22" t="s">
        <v>1424</v>
      </c>
      <c r="S766" s="14"/>
      <c r="T766" s="14">
        <f>S766</f>
        <v>0</v>
      </c>
      <c r="U766" s="15" t="str">
        <f t="array" aca="1" ref="U766" ca="1">IFERROR(
IF(NOT(OR($G766="OBX",$G766="OBR")),INDEX(INDIRECT(U$2&amp;"!$A$1:$BJ$100"),MATCH("*"&amp;$G766&amp;"*",INDIRECT(U$2&amp;"!$B$1:$B$100"),0),MATCH($H766,INDIRECT(U$2&amp;"!$1:$1"),0)),
IF(OR($G766="OBX",$G766="OBR"),INDEX(INDIRECT(U$2&amp;"!$A$1:$BJ$100"),MATCH((("*"&amp;$G766&amp;"*")&amp;("*"&amp;$I766&amp;"*")&amp;("*"&amp;$J766&amp;"*")&amp;("*"&amp;$K766&amp;"*")),INDIRECT(U$2&amp;"!$B$1:$B$100")&amp;INDIRECT(U$2&amp;"!$E$1:$E$100")&amp;INDIRECT(U$2&amp;"!$G$1:$G$100")&amp;INDIRECT(U$2&amp;"!$F$1:$F$100"),0),MATCH($H766,INDIRECT(U$2&amp;"!$1:$1"),0)))),
"Not found")</f>
        <v>Not found</v>
      </c>
      <c r="V766" s="16" t="str">
        <f t="shared" ca="1" si="54"/>
        <v/>
      </c>
    </row>
    <row r="767" spans="1:22" ht="15" hidden="1" customHeight="1" x14ac:dyDescent="0.25">
      <c r="A767" s="10">
        <v>767</v>
      </c>
      <c r="B767" s="41" t="s">
        <v>639</v>
      </c>
      <c r="D767" s="10" t="s">
        <v>265</v>
      </c>
      <c r="E767" s="20" t="s">
        <v>80</v>
      </c>
      <c r="F767" s="10" t="s">
        <v>237</v>
      </c>
      <c r="G767" s="10" t="s">
        <v>80</v>
      </c>
      <c r="H767" s="10">
        <v>29</v>
      </c>
      <c r="I767" s="10" t="s">
        <v>237</v>
      </c>
      <c r="L767" s="10" t="s">
        <v>238</v>
      </c>
      <c r="M767" s="10" t="s">
        <v>853</v>
      </c>
      <c r="S767" s="17"/>
      <c r="T767" s="14">
        <f>S767</f>
        <v>0</v>
      </c>
      <c r="U767" s="15" t="str">
        <f t="array" aca="1" ref="U767" ca="1">IFERROR(
IF(NOT(OR($G767="OBX",$G767="OBR")),INDEX(INDIRECT(U$2&amp;"!$A$1:$BJ$100"),MATCH("*"&amp;$G767&amp;"*",INDIRECT(U$2&amp;"!$B$1:$B$100"),0),MATCH($H767,INDIRECT(U$2&amp;"!$1:$1"),0)),
IF(OR($G767="OBX",$G767="OBR"),INDEX(INDIRECT(U$2&amp;"!$A$1:$BJ$100"),MATCH((("*"&amp;$G767&amp;"*")&amp;("*"&amp;$I767&amp;"*")&amp;("*"&amp;$J767&amp;"*")&amp;("*"&amp;$K767&amp;"*")),INDIRECT(U$2&amp;"!$B$1:$B$100")&amp;INDIRECT(U$2&amp;"!$E$1:$E$100")&amp;INDIRECT(U$2&amp;"!$G$1:$G$100")&amp;INDIRECT(U$2&amp;"!$F$1:$F$100"),0),MATCH($H767,INDIRECT(U$2&amp;"!$1:$1"),0)))),
"Not found")</f>
        <v>Not found</v>
      </c>
      <c r="V767" s="16" t="str">
        <f t="shared" ca="1" si="54"/>
        <v/>
      </c>
    </row>
    <row r="768" spans="1:22" ht="15" hidden="1" customHeight="1" x14ac:dyDescent="0.25">
      <c r="A768" s="10">
        <v>768</v>
      </c>
      <c r="B768" s="41" t="s">
        <v>639</v>
      </c>
      <c r="C768" s="21"/>
      <c r="D768" s="21"/>
      <c r="E768" s="21"/>
      <c r="F768" s="21"/>
      <c r="G768" s="21"/>
      <c r="H768" s="21"/>
      <c r="I768" s="21"/>
      <c r="J768" s="21"/>
      <c r="K768" s="21"/>
      <c r="L768" s="21"/>
      <c r="M768" s="21" t="s">
        <v>246</v>
      </c>
      <c r="N768" s="21"/>
      <c r="O768" s="21"/>
      <c r="P768" s="21"/>
      <c r="Q768" s="21"/>
      <c r="R768" s="21"/>
      <c r="S768" s="21"/>
      <c r="T768" s="21"/>
      <c r="U768" s="21"/>
      <c r="V768" s="21"/>
    </row>
    <row r="769" spans="1:22" ht="15" hidden="1" customHeight="1" x14ac:dyDescent="0.25">
      <c r="A769" s="10">
        <v>769</v>
      </c>
      <c r="B769" s="41" t="s">
        <v>639</v>
      </c>
      <c r="D769" s="10" t="s">
        <v>265</v>
      </c>
      <c r="E769" s="20" t="s">
        <v>80</v>
      </c>
      <c r="F769" s="10" t="s">
        <v>245</v>
      </c>
      <c r="G769" s="10" t="s">
        <v>80</v>
      </c>
      <c r="H769" s="10">
        <v>3</v>
      </c>
      <c r="I769" s="10" t="s">
        <v>245</v>
      </c>
      <c r="L769" s="10" t="s">
        <v>246</v>
      </c>
      <c r="M769" s="22" t="s">
        <v>872</v>
      </c>
      <c r="O769" s="10" t="s">
        <v>987</v>
      </c>
      <c r="P769" s="10" t="s">
        <v>331</v>
      </c>
      <c r="Q769" s="20" t="s">
        <v>247</v>
      </c>
      <c r="R769" s="10" t="s">
        <v>1505</v>
      </c>
      <c r="T769" s="14" t="s">
        <v>1696</v>
      </c>
      <c r="U769" s="15" t="str">
        <f t="array" aca="1" ref="U769" ca="1">IFERROR(
IF(NOT(OR($G769="OBX",$G769="OBR")),INDEX(INDIRECT(U$2&amp;"!$A$1:$BJ$100"),MATCH("*"&amp;$G769&amp;"*",INDIRECT(U$2&amp;"!$B$1:$B$100"),0),MATCH($H769,INDIRECT(U$2&amp;"!$1:$1"),0)),
IF(OR($G769="OBX",$G769="OBR"),INDEX(INDIRECT(U$2&amp;"!$A$1:$BJ$100"),MATCH((("*"&amp;$G769&amp;"*")&amp;("*"&amp;$I769&amp;"*")&amp;("*"&amp;$J769&amp;"*")&amp;("*"&amp;$K769&amp;"*")),INDIRECT(U$2&amp;"!$B$1:$B$100")&amp;INDIRECT(U$2&amp;"!$E$1:$E$100")&amp;INDIRECT(U$2&amp;"!$G$1:$G$100")&amp;INDIRECT(U$2&amp;"!$F$1:$F$100"),0),MATCH($H769,INDIRECT(U$2&amp;"!$1:$1"),0)))),
"Not found")</f>
        <v>Not found</v>
      </c>
      <c r="V769" s="16" t="str">
        <f t="shared" ref="V769:V775" ca="1" si="55">IF(T769=U769,"Match","")</f>
        <v/>
      </c>
    </row>
    <row r="770" spans="1:22" ht="15" hidden="1" customHeight="1" x14ac:dyDescent="0.25">
      <c r="A770" s="10">
        <v>770</v>
      </c>
      <c r="B770" s="41" t="s">
        <v>639</v>
      </c>
      <c r="D770" s="10" t="s">
        <v>265</v>
      </c>
      <c r="E770" s="20" t="s">
        <v>80</v>
      </c>
      <c r="F770" s="10" t="s">
        <v>245</v>
      </c>
      <c r="G770" s="10" t="s">
        <v>80</v>
      </c>
      <c r="H770" s="9">
        <v>5</v>
      </c>
      <c r="I770" s="10" t="s">
        <v>245</v>
      </c>
      <c r="J770" s="10" t="str">
        <f t="array" ref="J770">IFERROR(INDEX(Mappings!I:I,MATCH(#REF!&amp;L770,Mappings!J:J&amp;Mappings!D:D,0)),"")</f>
        <v/>
      </c>
      <c r="L770" s="10" t="s">
        <v>246</v>
      </c>
      <c r="M770" s="10" t="s">
        <v>580</v>
      </c>
      <c r="N770" s="10" t="s">
        <v>1483</v>
      </c>
      <c r="S770" s="18"/>
      <c r="T770" s="17" t="str">
        <f t="array" ref="T770">IFERROR(INDEX(Mappings!$L:$L,MATCH(S770&amp;$L770,Mappings!$J:$J&amp;Mappings!$D:$D,0)),"")</f>
        <v/>
      </c>
      <c r="U770" s="15" t="str">
        <f t="array" aca="1" ref="U770" ca="1">IFERROR(
IF(NOT(OR($G770="OBX",$G770="OBR")),INDEX(INDIRECT(U$2&amp;"!$A$1:$BJ$100"),MATCH("*"&amp;$G770&amp;"*",INDIRECT(U$2&amp;"!$B$1:$B$100"),0),MATCH($H770,INDIRECT(U$2&amp;"!$1:$1"),0)),
IF(OR($G770="OBX",$G770="OBR"),INDEX(INDIRECT(U$2&amp;"!$A$1:$BJ$100"),MATCH((("*"&amp;$G770&amp;"*")&amp;("*"&amp;$I770&amp;"*")&amp;("*"&amp;$J770&amp;"*")&amp;("*"&amp;$K770&amp;"*")),INDIRECT(U$2&amp;"!$B$1:$B$100")&amp;INDIRECT(U$2&amp;"!$E$1:$E$100")&amp;INDIRECT(U$2&amp;"!$G$1:$G$100")&amp;INDIRECT(U$2&amp;"!$F$1:$F$100"),0),MATCH($H770,INDIRECT(U$2&amp;"!$1:$1"),0)))),
"Not found")</f>
        <v>Not found</v>
      </c>
      <c r="V770" s="16" t="str">
        <f t="shared" ca="1" si="55"/>
        <v/>
      </c>
    </row>
    <row r="771" spans="1:22" ht="15" hidden="1" customHeight="1" x14ac:dyDescent="0.25">
      <c r="A771" s="10">
        <v>771</v>
      </c>
      <c r="B771" s="41" t="s">
        <v>639</v>
      </c>
      <c r="D771" s="10" t="s">
        <v>265</v>
      </c>
      <c r="E771" s="20" t="s">
        <v>80</v>
      </c>
      <c r="F771" s="10" t="s">
        <v>245</v>
      </c>
      <c r="G771" s="10" t="s">
        <v>80</v>
      </c>
      <c r="H771" s="10">
        <v>2</v>
      </c>
      <c r="I771" s="10" t="s">
        <v>245</v>
      </c>
      <c r="L771" s="10" t="s">
        <v>246</v>
      </c>
      <c r="M771" s="22" t="s">
        <v>587</v>
      </c>
      <c r="S771" s="9"/>
      <c r="T771" s="14" t="s">
        <v>82</v>
      </c>
      <c r="U771" s="15" t="str">
        <f t="array" aca="1" ref="U771" ca="1">IFERROR(
IF(NOT(OR($G771="OBX",$G771="OBR")),INDEX(INDIRECT(U$2&amp;"!$A$1:$BJ$100"),MATCH("*"&amp;$G771&amp;"*",INDIRECT(U$2&amp;"!$B$1:$B$100"),0),MATCH($H771,INDIRECT(U$2&amp;"!$1:$1"),0)),
IF(OR($G771="OBX",$G771="OBR"),INDEX(INDIRECT(U$2&amp;"!$A$1:$BJ$100"),MATCH((("*"&amp;$G771&amp;"*")&amp;("*"&amp;$I771&amp;"*")&amp;("*"&amp;$J771&amp;"*")&amp;("*"&amp;$K771&amp;"*")),INDIRECT(U$2&amp;"!$B$1:$B$100")&amp;INDIRECT(U$2&amp;"!$E$1:$E$100")&amp;INDIRECT(U$2&amp;"!$G$1:$G$100")&amp;INDIRECT(U$2&amp;"!$F$1:$F$100"),0),MATCH($H771,INDIRECT(U$2&amp;"!$1:$1"),0)))),
"Not found")</f>
        <v>Not found</v>
      </c>
      <c r="V771" s="16" t="str">
        <f t="shared" ca="1" si="55"/>
        <v/>
      </c>
    </row>
    <row r="772" spans="1:22" ht="15" hidden="1" customHeight="1" x14ac:dyDescent="0.25">
      <c r="A772" s="10">
        <v>772</v>
      </c>
      <c r="B772" s="41" t="s">
        <v>639</v>
      </c>
      <c r="D772" s="10" t="s">
        <v>265</v>
      </c>
      <c r="E772" s="20" t="s">
        <v>80</v>
      </c>
      <c r="F772" s="10" t="s">
        <v>245</v>
      </c>
      <c r="G772" s="10" t="s">
        <v>80</v>
      </c>
      <c r="H772" s="10">
        <v>4</v>
      </c>
      <c r="I772" s="10" t="s">
        <v>245</v>
      </c>
      <c r="L772" s="10" t="s">
        <v>246</v>
      </c>
      <c r="M772" s="22" t="s">
        <v>1412</v>
      </c>
      <c r="U772" s="15" t="str">
        <f t="array" aca="1" ref="U772" ca="1">IFERROR(
IF(NOT(OR($G772="OBX",$G772="OBR")),INDEX(INDIRECT(U$2&amp;"!$A$1:$BJ$100"),MATCH("*"&amp;$G772&amp;"*",INDIRECT(U$2&amp;"!$B$1:$B$100"),0),MATCH($H772,INDIRECT(U$2&amp;"!$1:$1"),0)),
IF(OR($G772="OBX",$G772="OBR"),INDEX(INDIRECT(U$2&amp;"!$A$1:$BJ$100"),MATCH((("*"&amp;$G772&amp;"*")&amp;("*"&amp;$I772&amp;"*")&amp;("*"&amp;$J772&amp;"*")&amp;("*"&amp;$K772&amp;"*")),INDIRECT(U$2&amp;"!$B$1:$B$100")&amp;INDIRECT(U$2&amp;"!$E$1:$E$100")&amp;INDIRECT(U$2&amp;"!$G$1:$G$100")&amp;INDIRECT(U$2&amp;"!$F$1:$F$100"),0),MATCH($H772,INDIRECT(U$2&amp;"!$1:$1"),0)))),
"Not found")</f>
        <v>Not found</v>
      </c>
      <c r="V772" s="16" t="str">
        <f t="shared" ca="1" si="55"/>
        <v/>
      </c>
    </row>
    <row r="773" spans="1:22" ht="15" hidden="1" customHeight="1" x14ac:dyDescent="0.25">
      <c r="A773" s="10">
        <v>773</v>
      </c>
      <c r="B773" s="41" t="s">
        <v>639</v>
      </c>
      <c r="D773" s="10" t="s">
        <v>265</v>
      </c>
      <c r="E773" s="20" t="s">
        <v>80</v>
      </c>
      <c r="F773" s="10" t="s">
        <v>245</v>
      </c>
      <c r="G773" s="10" t="s">
        <v>80</v>
      </c>
      <c r="H773" s="10">
        <v>11</v>
      </c>
      <c r="I773" s="10" t="s">
        <v>245</v>
      </c>
      <c r="L773" s="10" t="s">
        <v>246</v>
      </c>
      <c r="M773" s="22" t="s">
        <v>502</v>
      </c>
      <c r="T773" s="15" t="s">
        <v>331</v>
      </c>
      <c r="U773" s="15" t="str">
        <f t="array" aca="1" ref="U773" ca="1">IFERROR(
IF(NOT(OR($G773="OBX",$G773="OBR")),INDEX(INDIRECT(U$2&amp;"!$A$1:$BJ$100"),MATCH("*"&amp;$G773&amp;"*",INDIRECT(U$2&amp;"!$B$1:$B$100"),0),MATCH($H773,INDIRECT(U$2&amp;"!$1:$1"),0)),
IF(OR($G773="OBX",$G773="OBR"),INDEX(INDIRECT(U$2&amp;"!$A$1:$BJ$100"),MATCH((("*"&amp;$G773&amp;"*")&amp;("*"&amp;$I773&amp;"*")&amp;("*"&amp;$J773&amp;"*")&amp;("*"&amp;$K773&amp;"*")),INDIRECT(U$2&amp;"!$B$1:$B$100")&amp;INDIRECT(U$2&amp;"!$E$1:$E$100")&amp;INDIRECT(U$2&amp;"!$G$1:$G$100")&amp;INDIRECT(U$2&amp;"!$F$1:$F$100"),0),MATCH($H773,INDIRECT(U$2&amp;"!$1:$1"),0)))),
"Not found")</f>
        <v>Not found</v>
      </c>
      <c r="V773" s="16" t="str">
        <f t="shared" ca="1" si="55"/>
        <v/>
      </c>
    </row>
    <row r="774" spans="1:22" ht="15" hidden="1" customHeight="1" x14ac:dyDescent="0.25">
      <c r="A774" s="10">
        <v>774</v>
      </c>
      <c r="B774" s="41" t="s">
        <v>639</v>
      </c>
      <c r="D774" s="10" t="s">
        <v>265</v>
      </c>
      <c r="E774" s="20" t="s">
        <v>80</v>
      </c>
      <c r="F774" s="10" t="s">
        <v>245</v>
      </c>
      <c r="G774" s="10" t="s">
        <v>80</v>
      </c>
      <c r="H774" s="9">
        <v>14</v>
      </c>
      <c r="I774" s="10" t="s">
        <v>245</v>
      </c>
      <c r="L774" s="10" t="s">
        <v>246</v>
      </c>
      <c r="M774" s="22" t="s">
        <v>1424</v>
      </c>
      <c r="S774" s="14"/>
      <c r="T774" s="14">
        <f>S774</f>
        <v>0</v>
      </c>
      <c r="U774" s="15" t="str">
        <f t="array" aca="1" ref="U774" ca="1">IFERROR(
IF(NOT(OR($G774="OBX",$G774="OBR")),INDEX(INDIRECT(U$2&amp;"!$A$1:$BJ$100"),MATCH("*"&amp;$G774&amp;"*",INDIRECT(U$2&amp;"!$B$1:$B$100"),0),MATCH($H774,INDIRECT(U$2&amp;"!$1:$1"),0)),
IF(OR($G774="OBX",$G774="OBR"),INDEX(INDIRECT(U$2&amp;"!$A$1:$BJ$100"),MATCH((("*"&amp;$G774&amp;"*")&amp;("*"&amp;$I774&amp;"*")&amp;("*"&amp;$J774&amp;"*")&amp;("*"&amp;$K774&amp;"*")),INDIRECT(U$2&amp;"!$B$1:$B$100")&amp;INDIRECT(U$2&amp;"!$E$1:$E$100")&amp;INDIRECT(U$2&amp;"!$G$1:$G$100")&amp;INDIRECT(U$2&amp;"!$F$1:$F$100"),0),MATCH($H774,INDIRECT(U$2&amp;"!$1:$1"),0)))),
"Not found")</f>
        <v>Not found</v>
      </c>
      <c r="V774" s="16" t="str">
        <f t="shared" ca="1" si="55"/>
        <v/>
      </c>
    </row>
    <row r="775" spans="1:22" ht="15" hidden="1" customHeight="1" x14ac:dyDescent="0.25">
      <c r="A775" s="10">
        <v>775</v>
      </c>
      <c r="B775" s="41" t="s">
        <v>639</v>
      </c>
      <c r="D775" s="10" t="s">
        <v>265</v>
      </c>
      <c r="E775" s="20" t="s">
        <v>80</v>
      </c>
      <c r="F775" s="10" t="s">
        <v>245</v>
      </c>
      <c r="G775" s="10" t="s">
        <v>80</v>
      </c>
      <c r="H775" s="10">
        <v>29</v>
      </c>
      <c r="I775" s="10" t="s">
        <v>245</v>
      </c>
      <c r="L775" s="10" t="s">
        <v>246</v>
      </c>
      <c r="M775" s="10" t="s">
        <v>853</v>
      </c>
      <c r="S775" s="17"/>
      <c r="T775" s="14">
        <f>S775</f>
        <v>0</v>
      </c>
      <c r="U775" s="15" t="str">
        <f t="array" aca="1" ref="U775" ca="1">IFERROR(
IF(NOT(OR($G775="OBX",$G775="OBR")),INDEX(INDIRECT(U$2&amp;"!$A$1:$BJ$100"),MATCH("*"&amp;$G775&amp;"*",INDIRECT(U$2&amp;"!$B$1:$B$100"),0),MATCH($H775,INDIRECT(U$2&amp;"!$1:$1"),0)),
IF(OR($G775="OBX",$G775="OBR"),INDEX(INDIRECT(U$2&amp;"!$A$1:$BJ$100"),MATCH((("*"&amp;$G775&amp;"*")&amp;("*"&amp;$I775&amp;"*")&amp;("*"&amp;$J775&amp;"*")&amp;("*"&amp;$K775&amp;"*")),INDIRECT(U$2&amp;"!$B$1:$B$100")&amp;INDIRECT(U$2&amp;"!$E$1:$E$100")&amp;INDIRECT(U$2&amp;"!$G$1:$G$100")&amp;INDIRECT(U$2&amp;"!$F$1:$F$100"),0),MATCH($H775,INDIRECT(U$2&amp;"!$1:$1"),0)))),
"Not found")</f>
        <v>Not found</v>
      </c>
      <c r="V775" s="16" t="str">
        <f t="shared" ca="1" si="55"/>
        <v/>
      </c>
    </row>
  </sheetData>
  <sheetProtection algorithmName="SHA-512" hashValue="BTORaLD0jzBoRJRr06uKdL1qkpiWEu1xiaHaAOCDtLQOOP83hvEXosSOUarArxaoUq/wSEGUpsQUDiwl7DyZow==" saltValue="a+4U6oD15xbGFkOmQf7uOA==" spinCount="100000" sheet="1" objects="1" scenarios="1" autoFilter="0"/>
  <protectedRanges>
    <protectedRange sqref="W1:W1048576" name="Notes"/>
    <protectedRange sqref="A1:V1" name="Headers"/>
    <protectedRange sqref="B1:B1048576" name="Display"/>
    <protectedRange sqref="S1:S1048576" name="Input"/>
  </protectedRanges>
  <autoFilter ref="A1:W775">
    <filterColumn colId="1">
      <filters blank="1"/>
    </filterColumn>
  </autoFilter>
  <sortState ref="A414:V480">
    <sortCondition ref="I414:I480"/>
  </sortState>
  <conditionalFormatting sqref="N62:P472 N18:P58 N478:P478 N476:P476 N486:P486 N494:P494 N502:P502 N511:P511 N520:P520 N528:P528 N536:P536 N545:P545 N553:P553 N561:P561 N569:P569 N577:P577 N585:P585 O479:P483 N479:N484 O487:P491 N487:N492 N495:N500 N503 N512 N505:N509 N514:N518 N521:N526 N529:N534 N537:N543 N546:N551 N554:N559 N562:N567 N570:N575 N578:N583 O720:P726 O712:P718 O704:P710 O696:P702 O688:P694 O680:P686 O672:P678 O664:P670 O656:P662 O648:P654 O640:P646 O632:P638 O624:P630 O616:P622 O608:P614 O591:P606 N586:N607 N609:N615 N617:N623 N625:N631 N633:N639 N641:N647 N649:N655 N657:N663 N665:N671 N673:N679 N681:N687 N689:N695 N697:N703 N705:N711 N713:N719 N721:N727 O728:P1048576 N729:N1048576">
    <cfRule type="containsText" dxfId="57" priority="247" operator="containsText" text="varies">
      <formula>NOT(ISERROR(SEARCH("varies",N18)))</formula>
    </cfRule>
  </conditionalFormatting>
  <conditionalFormatting sqref="N59:P59">
    <cfRule type="containsText" dxfId="56" priority="242" operator="containsText" text="varies">
      <formula>NOT(ISERROR(SEARCH("varies",N59)))</formula>
    </cfRule>
  </conditionalFormatting>
  <conditionalFormatting sqref="N60:P60">
    <cfRule type="containsText" dxfId="55" priority="240" operator="containsText" text="varies">
      <formula>NOT(ISERROR(SEARCH("varies",N60)))</formula>
    </cfRule>
  </conditionalFormatting>
  <conditionalFormatting sqref="N61:P61">
    <cfRule type="containsText" dxfId="54" priority="239" operator="containsText" text="varies">
      <formula>NOT(ISERROR(SEARCH("varies",N61)))</formula>
    </cfRule>
  </conditionalFormatting>
  <conditionalFormatting sqref="N473:P473">
    <cfRule type="containsText" dxfId="53" priority="164" operator="containsText" text="varies">
      <formula>NOT(ISERROR(SEARCH("varies",N473)))</formula>
    </cfRule>
  </conditionalFormatting>
  <conditionalFormatting sqref="N475:P476">
    <cfRule type="containsText" dxfId="52" priority="161" operator="containsText" text="varies">
      <formula>NOT(ISERROR(SEARCH("varies",N475)))</formula>
    </cfRule>
  </conditionalFormatting>
  <conditionalFormatting sqref="N477:P477">
    <cfRule type="containsText" dxfId="51" priority="158" operator="containsText" text="varies">
      <formula>NOT(ISERROR(SEARCH("varies",N477)))</formula>
    </cfRule>
  </conditionalFormatting>
  <conditionalFormatting sqref="N485:P485 O484:P484">
    <cfRule type="containsText" dxfId="50" priority="155" operator="containsText" text="varies">
      <formula>NOT(ISERROR(SEARCH("varies",N484)))</formula>
    </cfRule>
  </conditionalFormatting>
  <conditionalFormatting sqref="O492:P492">
    <cfRule type="containsText" dxfId="49" priority="152" operator="containsText" text="varies">
      <formula>NOT(ISERROR(SEARCH("varies",O492)))</formula>
    </cfRule>
  </conditionalFormatting>
  <conditionalFormatting sqref="N493:P493">
    <cfRule type="containsText" dxfId="48" priority="149" operator="containsText" text="varies">
      <formula>NOT(ISERROR(SEARCH("varies",N493)))</formula>
    </cfRule>
  </conditionalFormatting>
  <conditionalFormatting sqref="O495:P499">
    <cfRule type="containsText" dxfId="47" priority="146" operator="containsText" text="varies">
      <formula>NOT(ISERROR(SEARCH("varies",O495)))</formula>
    </cfRule>
  </conditionalFormatting>
  <conditionalFormatting sqref="O500:P500">
    <cfRule type="containsText" dxfId="46" priority="143" operator="containsText" text="varies">
      <formula>NOT(ISERROR(SEARCH("varies",O500)))</formula>
    </cfRule>
  </conditionalFormatting>
  <conditionalFormatting sqref="N501:P501">
    <cfRule type="containsText" dxfId="45" priority="140" operator="containsText" text="varies">
      <formula>NOT(ISERROR(SEARCH("varies",N501)))</formula>
    </cfRule>
  </conditionalFormatting>
  <conditionalFormatting sqref="O503:P503 O505:P508">
    <cfRule type="containsText" dxfId="44" priority="137" operator="containsText" text="varies">
      <formula>NOT(ISERROR(SEARCH("varies",O503)))</formula>
    </cfRule>
  </conditionalFormatting>
  <conditionalFormatting sqref="O509:P509">
    <cfRule type="containsText" dxfId="43" priority="134" operator="containsText" text="varies">
      <formula>NOT(ISERROR(SEARCH("varies",O509)))</formula>
    </cfRule>
  </conditionalFormatting>
  <conditionalFormatting sqref="N510:P510">
    <cfRule type="containsText" dxfId="42" priority="131" operator="containsText" text="varies">
      <formula>NOT(ISERROR(SEARCH("varies",N510)))</formula>
    </cfRule>
  </conditionalFormatting>
  <conditionalFormatting sqref="O512:P512 O514:P517">
    <cfRule type="containsText" dxfId="41" priority="128" operator="containsText" text="varies">
      <formula>NOT(ISERROR(SEARCH("varies",O512)))</formula>
    </cfRule>
  </conditionalFormatting>
  <conditionalFormatting sqref="O518:P518">
    <cfRule type="containsText" dxfId="40" priority="125" operator="containsText" text="varies">
      <formula>NOT(ISERROR(SEARCH("varies",O518)))</formula>
    </cfRule>
  </conditionalFormatting>
  <conditionalFormatting sqref="N519:P519">
    <cfRule type="containsText" dxfId="39" priority="122" operator="containsText" text="varies">
      <formula>NOT(ISERROR(SEARCH("varies",N519)))</formula>
    </cfRule>
  </conditionalFormatting>
  <conditionalFormatting sqref="O521:P525">
    <cfRule type="containsText" dxfId="38" priority="119" operator="containsText" text="varies">
      <formula>NOT(ISERROR(SEARCH("varies",O521)))</formula>
    </cfRule>
  </conditionalFormatting>
  <conditionalFormatting sqref="O526:P526">
    <cfRule type="containsText" dxfId="37" priority="116" operator="containsText" text="varies">
      <formula>NOT(ISERROR(SEARCH("varies",O526)))</formula>
    </cfRule>
  </conditionalFormatting>
  <conditionalFormatting sqref="N527:P527">
    <cfRule type="containsText" dxfId="36" priority="113" operator="containsText" text="varies">
      <formula>NOT(ISERROR(SEARCH("varies",N527)))</formula>
    </cfRule>
  </conditionalFormatting>
  <conditionalFormatting sqref="O529:P533">
    <cfRule type="containsText" dxfId="35" priority="110" operator="containsText" text="varies">
      <formula>NOT(ISERROR(SEARCH("varies",O529)))</formula>
    </cfRule>
  </conditionalFormatting>
  <conditionalFormatting sqref="O534:P534">
    <cfRule type="containsText" dxfId="34" priority="107" operator="containsText" text="varies">
      <formula>NOT(ISERROR(SEARCH("varies",O534)))</formula>
    </cfRule>
  </conditionalFormatting>
  <conditionalFormatting sqref="N535:P535">
    <cfRule type="containsText" dxfId="33" priority="104" operator="containsText" text="varies">
      <formula>NOT(ISERROR(SEARCH("varies",N535)))</formula>
    </cfRule>
  </conditionalFormatting>
  <conditionalFormatting sqref="O537:P537 O539:P542">
    <cfRule type="containsText" dxfId="32" priority="101" operator="containsText" text="varies">
      <formula>NOT(ISERROR(SEARCH("varies",O537)))</formula>
    </cfRule>
  </conditionalFormatting>
  <conditionalFormatting sqref="O543:P543">
    <cfRule type="containsText" dxfId="31" priority="98" operator="containsText" text="varies">
      <formula>NOT(ISERROR(SEARCH("varies",O543)))</formula>
    </cfRule>
  </conditionalFormatting>
  <conditionalFormatting sqref="N544:P544">
    <cfRule type="containsText" dxfId="30" priority="95" operator="containsText" text="varies">
      <formula>NOT(ISERROR(SEARCH("varies",N544)))</formula>
    </cfRule>
  </conditionalFormatting>
  <conditionalFormatting sqref="O546:P550">
    <cfRule type="containsText" dxfId="29" priority="92" operator="containsText" text="varies">
      <formula>NOT(ISERROR(SEARCH("varies",O546)))</formula>
    </cfRule>
  </conditionalFormatting>
  <conditionalFormatting sqref="O551:P551">
    <cfRule type="containsText" dxfId="28" priority="89" operator="containsText" text="varies">
      <formula>NOT(ISERROR(SEARCH("varies",O551)))</formula>
    </cfRule>
  </conditionalFormatting>
  <conditionalFormatting sqref="N552:P552">
    <cfRule type="containsText" dxfId="27" priority="86" operator="containsText" text="varies">
      <formula>NOT(ISERROR(SEARCH("varies",N552)))</formula>
    </cfRule>
  </conditionalFormatting>
  <conditionalFormatting sqref="O554:P558">
    <cfRule type="containsText" dxfId="26" priority="83" operator="containsText" text="varies">
      <formula>NOT(ISERROR(SEARCH("varies",O554)))</formula>
    </cfRule>
  </conditionalFormatting>
  <conditionalFormatting sqref="O559:P559">
    <cfRule type="containsText" dxfId="25" priority="80" operator="containsText" text="varies">
      <formula>NOT(ISERROR(SEARCH("varies",O559)))</formula>
    </cfRule>
  </conditionalFormatting>
  <conditionalFormatting sqref="N560:P560">
    <cfRule type="containsText" dxfId="24" priority="77" operator="containsText" text="varies">
      <formula>NOT(ISERROR(SEARCH("varies",N560)))</formula>
    </cfRule>
  </conditionalFormatting>
  <conditionalFormatting sqref="O562:P566">
    <cfRule type="containsText" dxfId="23" priority="74" operator="containsText" text="varies">
      <formula>NOT(ISERROR(SEARCH("varies",O562)))</formula>
    </cfRule>
  </conditionalFormatting>
  <conditionalFormatting sqref="O567:P567">
    <cfRule type="containsText" dxfId="22" priority="71" operator="containsText" text="varies">
      <formula>NOT(ISERROR(SEARCH("varies",O567)))</formula>
    </cfRule>
  </conditionalFormatting>
  <conditionalFormatting sqref="N568:P568">
    <cfRule type="containsText" dxfId="21" priority="68" operator="containsText" text="varies">
      <formula>NOT(ISERROR(SEARCH("varies",N568)))</formula>
    </cfRule>
  </conditionalFormatting>
  <conditionalFormatting sqref="O570:P574">
    <cfRule type="containsText" dxfId="20" priority="65" operator="containsText" text="varies">
      <formula>NOT(ISERROR(SEARCH("varies",O570)))</formula>
    </cfRule>
  </conditionalFormatting>
  <conditionalFormatting sqref="O575:P575">
    <cfRule type="containsText" dxfId="19" priority="62" operator="containsText" text="varies">
      <formula>NOT(ISERROR(SEARCH("varies",O575)))</formula>
    </cfRule>
  </conditionalFormatting>
  <conditionalFormatting sqref="N576:P576">
    <cfRule type="containsText" dxfId="18" priority="59" operator="containsText" text="varies">
      <formula>NOT(ISERROR(SEARCH("varies",N576)))</formula>
    </cfRule>
  </conditionalFormatting>
  <conditionalFormatting sqref="O578:P582">
    <cfRule type="containsText" dxfId="17" priority="56" operator="containsText" text="varies">
      <formula>NOT(ISERROR(SEARCH("varies",O578)))</formula>
    </cfRule>
  </conditionalFormatting>
  <conditionalFormatting sqref="O583:P583">
    <cfRule type="containsText" dxfId="16" priority="53" operator="containsText" text="varies">
      <formula>NOT(ISERROR(SEARCH("varies",O583)))</formula>
    </cfRule>
  </conditionalFormatting>
  <conditionalFormatting sqref="N584:P584">
    <cfRule type="containsText" dxfId="15" priority="50" operator="containsText" text="varies">
      <formula>NOT(ISERROR(SEARCH("varies",N584)))</formula>
    </cfRule>
  </conditionalFormatting>
  <conditionalFormatting sqref="O586:P590">
    <cfRule type="containsText" dxfId="14" priority="47" operator="containsText" text="varies">
      <formula>NOT(ISERROR(SEARCH("varies",O586)))</formula>
    </cfRule>
  </conditionalFormatting>
  <conditionalFormatting sqref="N504">
    <cfRule type="containsText" dxfId="13" priority="41" operator="containsText" text="varies">
      <formula>NOT(ISERROR(SEARCH("varies",N504)))</formula>
    </cfRule>
  </conditionalFormatting>
  <conditionalFormatting sqref="O504:P504">
    <cfRule type="containsText" dxfId="12" priority="38" operator="containsText" text="varies">
      <formula>NOT(ISERROR(SEARCH("varies",O504)))</formula>
    </cfRule>
  </conditionalFormatting>
  <conditionalFormatting sqref="N513">
    <cfRule type="containsText" dxfId="11" priority="37" operator="containsText" text="varies">
      <formula>NOT(ISERROR(SEARCH("varies",N513)))</formula>
    </cfRule>
  </conditionalFormatting>
  <conditionalFormatting sqref="O513:P513">
    <cfRule type="containsText" dxfId="10" priority="34" operator="containsText" text="varies">
      <formula>NOT(ISERROR(SEARCH("varies",O513)))</formula>
    </cfRule>
  </conditionalFormatting>
  <conditionalFormatting sqref="O538:P538">
    <cfRule type="containsText" dxfId="9" priority="31" operator="containsText" text="varies">
      <formula>NOT(ISERROR(SEARCH("varies",O538)))</formula>
    </cfRule>
  </conditionalFormatting>
  <conditionalFormatting sqref="V476:V1048576">
    <cfRule type="containsText" dxfId="8" priority="30" operator="containsText" text="match">
      <formula>NOT(ISERROR(SEARCH("match",V476)))</formula>
    </cfRule>
  </conditionalFormatting>
  <conditionalFormatting sqref="V776:V1048576">
    <cfRule type="cellIs" dxfId="7" priority="28" operator="equal">
      <formula>"match"</formula>
    </cfRule>
  </conditionalFormatting>
  <conditionalFormatting sqref="V776:V1048576">
    <cfRule type="containsText" dxfId="6" priority="27" operator="containsText" text="Match">
      <formula>NOT(ISERROR(SEARCH("Match",V776)))</formula>
    </cfRule>
  </conditionalFormatting>
  <conditionalFormatting sqref="V1 V40:V64 V66:V104 V106:V157 V159:V211 V213:V269 V271:V301 V303:V316 V318:V367 V369:V372 V374:V388 V412:V441 V443:V471 V390:V410">
    <cfRule type="containsText" dxfId="5" priority="26" operator="containsText" text="match">
      <formula>NOT(ISERROR(SEARCH("match",V1)))</formula>
    </cfRule>
  </conditionalFormatting>
  <conditionalFormatting sqref="V1 V4:V24 V26:V64 V66:V104 V106:V157 V159:V211 V213:V269 V271:V301 V303:V316 V318:V367 V369:V372 V374:V388 V412:V441 V443:V471 V390:V410">
    <cfRule type="containsText" dxfId="4" priority="25" operator="containsText" text="match">
      <formula>NOT(ISERROR(SEARCH("match",V1)))</formula>
    </cfRule>
  </conditionalFormatting>
  <conditionalFormatting sqref="V474">
    <cfRule type="containsText" dxfId="3" priority="4" operator="containsText" text="match">
      <formula>NOT(ISERROR(SEARCH("match",V474)))</formula>
    </cfRule>
  </conditionalFormatting>
  <conditionalFormatting sqref="V474">
    <cfRule type="containsText" dxfId="2" priority="3" operator="containsText" text="match">
      <formula>NOT(ISERROR(SEARCH("match",V474)))</formula>
    </cfRule>
  </conditionalFormatting>
  <conditionalFormatting sqref="W1">
    <cfRule type="containsText" dxfId="1" priority="2" operator="containsText" text="match">
      <formula>NOT(ISERROR(SEARCH("match",W1)))</formula>
    </cfRule>
  </conditionalFormatting>
  <conditionalFormatting sqref="W1">
    <cfRule type="containsText" dxfId="0" priority="1" operator="containsText" text="match">
      <formula>NOT(ISERROR(SEARCH("match",W1)))</formula>
    </cfRule>
  </conditionalFormatting>
  <dataValidations count="7">
    <dataValidation allowBlank="1" showInputMessage="1" showErrorMessage="1" promptTitle="Enter Time as MM/DD/YYYY" prompt="Please Enter Time as MM/DD/YYYY" sqref="S32"/>
    <dataValidation allowBlank="1" showInputMessage="1" showErrorMessage="1" promptTitle="Enter As:" prompt="LAST^FIRST" sqref="S30"/>
    <dataValidation allowBlank="1" showInputMessage="1" showErrorMessage="1" prompt="Enter Time as MM/DD/YYYY  HH:MM:SS AM/PM" sqref="S10"/>
    <dataValidation type="list" allowBlank="1" showInputMessage="1" showErrorMessage="1" sqref="B2:B775">
      <formula1>"Yes,No"</formula1>
    </dataValidation>
    <dataValidation allowBlank="1" showInputMessage="1" showErrorMessage="1" prompt="Enter without dashes or spaces" sqref="S38 S293 S70"/>
    <dataValidation allowBlank="1" showInputMessage="1" showErrorMessage="1" promptTitle="Enter Time as MM/DD/YYYY" prompt="Please Enter Time as MM/DD/YYYY HH:MM AM/PM" sqref="S324"/>
    <dataValidation allowBlank="1" showInputMessage="1" showErrorMessage="1" prompt="Enter Time as MM/DD/YYYY  HH:MM AM/PM" sqref="S459 S483 S81"/>
  </dataValidations>
  <hyperlinks>
    <hyperlink ref="R761" r:id="rId1" display="http://www.hl7.org/implement/standards/product_brief.cfm?product_id=366"/>
    <hyperlink ref="R737" r:id="rId2" display="http://www.hl7.org/implement/standards/product_brief.cfm?product_id=344"/>
    <hyperlink ref="R625" r:id="rId3" display="http://www.hl7.org/implement/standards/product_brief.cfm?product_id=344"/>
    <hyperlink ref="R593" r:id="rId4" display="http://r.details.loinc.org/AnswerList/LL1735-1.html"/>
    <hyperlink ref="R585" r:id="rId5" display="http://r.details.loinc.org/AnswerList/LL836-8.html"/>
    <hyperlink ref="R577" r:id="rId6" display="http://r.details.loinc.org/AnswerList/LL3639-3.html"/>
    <hyperlink ref="R561" r:id="rId7" display="http://r.details.loinc.org/AnswerList/LL1736-9.html"/>
    <hyperlink ref="R545" r:id="rId8" display="http://r.details.loinc.org/AnswerList/LL830-1.html"/>
    <hyperlink ref="R528" r:id="rId9" display="http://r.details.loinc.org/AnswerList/LL829-3.html"/>
    <hyperlink ref="R494" r:id="rId10" display="http://r.details.loinc.org/AnswerList/LL3860-5.html"/>
    <hyperlink ref="R478" r:id="rId11" display="http://r.details.loinc.org/AnswerList/LL831-9.html"/>
  </hyperlinks>
  <pageMargins left="0.7" right="0.7" top="0.75" bottom="0.75" header="0.3" footer="0.3"/>
  <pageSetup orientation="portrait" horizontalDpi="1200" verticalDpi="1200" r:id="rId12"/>
  <extLst>
    <ext xmlns:x14="http://schemas.microsoft.com/office/spreadsheetml/2009/9/main" uri="{CCE6A557-97BC-4b89-ADB6-D9C93CAAB3DF}">
      <x14:dataValidations xmlns:xm="http://schemas.microsoft.com/office/excel/2006/main" count="41">
        <x14:dataValidation type="list" allowBlank="1" showInputMessage="1" showErrorMessage="1" prompt="Select from drop down">
          <x14:formula1>
            <xm:f>Mappings!$J$24:$J$29</xm:f>
          </x14:formula1>
          <xm:sqref>S33</xm:sqref>
        </x14:dataValidation>
        <x14:dataValidation type="list" allowBlank="1" showInputMessage="1" showErrorMessage="1" prompt="Select from drop down">
          <x14:formula1>
            <xm:f>Mappings!$J$61:$J$66</xm:f>
          </x14:formula1>
          <xm:sqref>S610</xm:sqref>
        </x14:dataValidation>
        <x14:dataValidation type="list" allowBlank="1" showInputMessage="1" showErrorMessage="1">
          <x14:formula1>
            <xm:f>'Summary Info'!$A$14:$A$20</xm:f>
          </x14:formula1>
          <xm:sqref>U2</xm:sqref>
        </x14:dataValidation>
        <x14:dataValidation type="list" allowBlank="1" showInputMessage="1" showErrorMessage="1" prompt="Select from drop down">
          <x14:formula1>
            <xm:f>Mappings!$J$514</xm:f>
          </x14:formula1>
          <xm:sqref>S15</xm:sqref>
        </x14:dataValidation>
        <x14:dataValidation type="list" allowBlank="1" showInputMessage="1" showErrorMessage="1" prompt="Select from drop down">
          <x14:formula1>
            <xm:f>Mappings!$J$2:$J$3</xm:f>
          </x14:formula1>
          <xm:sqref>S18</xm:sqref>
        </x14:dataValidation>
        <x14:dataValidation type="list" allowBlank="1" showInputMessage="1" showErrorMessage="1" prompt="Select from drop down">
          <x14:formula1>
            <xm:f>Mappings!$J$34:$J$35</xm:f>
          </x14:formula1>
          <xm:sqref>S19</xm:sqref>
        </x14:dataValidation>
        <x14:dataValidation type="list" allowBlank="1" showInputMessage="1" showErrorMessage="1" prompt="Select from drop down">
          <x14:formula1>
            <xm:f>Mappings!$J$376:$J$380</xm:f>
          </x14:formula1>
          <xm:sqref>S35</xm:sqref>
        </x14:dataValidation>
        <x14:dataValidation type="list" allowBlank="1" showInputMessage="1" showErrorMessage="1" prompt="Select from drop down">
          <x14:formula1>
            <xm:f>Mappings!$J$112:$J$114</xm:f>
          </x14:formula1>
          <xm:sqref>S47</xm:sqref>
        </x14:dataValidation>
        <x14:dataValidation type="list" allowBlank="1" showInputMessage="1" showErrorMessage="1" prompt="Select from drop down">
          <x14:formula1>
            <xm:f>Mappings!$J$361:$J$362</xm:f>
          </x14:formula1>
          <xm:sqref>S55</xm:sqref>
        </x14:dataValidation>
        <x14:dataValidation type="list" allowBlank="1" showInputMessage="1" showErrorMessage="1" prompt="Select from drop down">
          <x14:formula1>
            <xm:f>Mappings!$J$406:$J$437</xm:f>
          </x14:formula1>
          <xm:sqref>S68</xm:sqref>
        </x14:dataValidation>
        <x14:dataValidation type="list" allowBlank="1" showInputMessage="1" showErrorMessage="1" prompt="Select from drop down">
          <x14:formula1>
            <xm:f>Mappings!$J$77:$J$84</xm:f>
          </x14:formula1>
          <xm:sqref>S72</xm:sqref>
        </x14:dataValidation>
        <x14:dataValidation type="list" allowBlank="1" showInputMessage="1" showErrorMessage="1" prompt="Select from drop down">
          <x14:formula1>
            <xm:f>Mappings!$J$352:$J$360</xm:f>
          </x14:formula1>
          <xm:sqref>S107</xm:sqref>
        </x14:dataValidation>
        <x14:dataValidation type="list" allowBlank="1" showInputMessage="1" showErrorMessage="1" prompt="Select from drop down">
          <x14:formula1>
            <xm:f>Mappings!$J$126:$J$129</xm:f>
          </x14:formula1>
          <xm:sqref>S125</xm:sqref>
        </x14:dataValidation>
        <x14:dataValidation type="list" allowBlank="1" showInputMessage="1" showErrorMessage="1" prompt="Select from drop down">
          <x14:formula1>
            <xm:f>Mappings!$J$85:$J$104</xm:f>
          </x14:formula1>
          <xm:sqref>S127</xm:sqref>
        </x14:dataValidation>
        <x14:dataValidation type="list" allowBlank="1" showInputMessage="1" showErrorMessage="1" prompt="Select from drop down">
          <x14:formula1>
            <xm:f>Mappings!$J$217</xm:f>
          </x14:formula1>
          <xm:sqref>S160</xm:sqref>
        </x14:dataValidation>
        <x14:dataValidation type="list" allowBlank="1" showInputMessage="1" showErrorMessage="1" prompt="Select from drop down">
          <x14:formula1>
            <xm:f>Mappings!$J$218:$J$249</xm:f>
          </x14:formula1>
          <xm:sqref>S175</xm:sqref>
        </x14:dataValidation>
        <x14:dataValidation type="list" allowBlank="1" showInputMessage="1" showErrorMessage="1" prompt="Select from drop down">
          <x14:formula1>
            <xm:f>Mappings!$J$450:$J$453</xm:f>
          </x14:formula1>
          <xm:sqref>S189</xm:sqref>
        </x14:dataValidation>
        <x14:dataValidation type="list" allowBlank="1" showInputMessage="1" showErrorMessage="1" prompt="Select from drop down">
          <x14:formula1>
            <xm:f>Mappings!$J$130:$J$161</xm:f>
          </x14:formula1>
          <xm:sqref>S223</xm:sqref>
        </x14:dataValidation>
        <x14:dataValidation type="list" allowBlank="1" showInputMessage="1" showErrorMessage="1" prompt="Select from drop down">
          <x14:formula1>
            <xm:f>Mappings!$J$363:$J$375</xm:f>
          </x14:formula1>
          <xm:sqref>S311</xm:sqref>
        </x14:dataValidation>
        <x14:dataValidation type="list" allowBlank="1" showInputMessage="1" showErrorMessage="1" prompt="Select from drop down">
          <x14:formula1>
            <xm:f>Mappings!$J$438:$J$442</xm:f>
          </x14:formula1>
          <xm:sqref>S330</xm:sqref>
        </x14:dataValidation>
        <x14:dataValidation type="list" allowBlank="1" showInputMessage="1" showErrorMessage="1" prompt="Select from drop down">
          <x14:formula1>
            <xm:f>Mappings!$J$321:$J$351</xm:f>
          </x14:formula1>
          <xm:sqref>S377</xm:sqref>
        </x14:dataValidation>
        <x14:dataValidation type="list" allowBlank="1" showInputMessage="1" showErrorMessage="1" prompt="Select from drop down">
          <x14:formula1>
            <xm:f>Mappings!$J$109:$J$111</xm:f>
          </x14:formula1>
          <xm:sqref>S395</xm:sqref>
        </x14:dataValidation>
        <x14:dataValidation type="list" allowBlank="1" showInputMessage="1" showErrorMessage="1" prompt="Select from drop down">
          <x14:formula1>
            <xm:f>Mappings!$J$105:$J$108</xm:f>
          </x14:formula1>
          <xm:sqref>S404</xm:sqref>
        </x14:dataValidation>
        <x14:dataValidation type="list" allowBlank="1" showInputMessage="1" showErrorMessage="1" prompt="Select from drop down">
          <x14:formula1>
            <xm:f>Mappings!$J$490:$J$513</xm:f>
          </x14:formula1>
          <xm:sqref>S413</xm:sqref>
        </x14:dataValidation>
        <x14:dataValidation type="list" allowBlank="1" showInputMessage="1" showErrorMessage="1" prompt="Select from drop down">
          <x14:formula1>
            <xm:f>Mappings!$J$290:$J$293</xm:f>
          </x14:formula1>
          <xm:sqref>S422</xm:sqref>
        </x14:dataValidation>
        <x14:dataValidation type="list" allowBlank="1" showInputMessage="1" showErrorMessage="1" prompt="Select from drop down">
          <x14:formula1>
            <xm:f>Mappings!$J$297:$J$299</xm:f>
          </x14:formula1>
          <xm:sqref>S440</xm:sqref>
        </x14:dataValidation>
        <x14:dataValidation type="list" allowBlank="1" showInputMessage="1" showErrorMessage="1" prompt="Select from drop down">
          <x14:formula1>
            <xm:f>Mappings!$J$294:$J$296</xm:f>
          </x14:formula1>
          <xm:sqref>S441</xm:sqref>
        </x14:dataValidation>
        <x14:dataValidation type="list" allowBlank="1" showInputMessage="1" showErrorMessage="1" prompt="Select from drop down">
          <x14:formula1>
            <xm:f>Mappings!$J$72:$J$76</xm:f>
          </x14:formula1>
          <xm:sqref>S495</xm:sqref>
        </x14:dataValidation>
        <x14:dataValidation type="list" allowBlank="1" showInputMessage="1" showErrorMessage="1" prompt="Select from drop down">
          <x14:formula1>
            <xm:f>Mappings!$J$192:$J$216</xm:f>
          </x14:formula1>
          <xm:sqref>S546</xm:sqref>
        </x14:dataValidation>
        <x14:dataValidation type="list" allowBlank="1" showInputMessage="1" showErrorMessage="1" prompt="Select from drop down">
          <x14:formula1>
            <xm:f>Mappings!$J$115:$J$125</xm:f>
          </x14:formula1>
          <xm:sqref>S594</xm:sqref>
        </x14:dataValidation>
        <x14:dataValidation type="list" allowBlank="1" showInputMessage="1" showErrorMessage="1" prompt="Select from drop down">
          <x14:formula1>
            <xm:f>Mappings!$J$271:$J$276</xm:f>
          </x14:formula1>
          <xm:sqref>S738</xm:sqref>
        </x14:dataValidation>
        <x14:dataValidation type="list" allowBlank="1" showInputMessage="1" showErrorMessage="1" prompt="Select from drop down">
          <x14:formula1>
            <xm:f>Mappings!$J$277:$J$282</xm:f>
          </x14:formula1>
          <xm:sqref>S746</xm:sqref>
        </x14:dataValidation>
        <x14:dataValidation type="list" allowBlank="1" showInputMessage="1" showErrorMessage="1" prompt="Select from drop down">
          <x14:formula1>
            <xm:f>Mappings!$J$283:$J$288</xm:f>
          </x14:formula1>
          <xm:sqref>S754</xm:sqref>
        </x14:dataValidation>
        <x14:dataValidation type="list" allowBlank="1" showInputMessage="1" showErrorMessage="1" prompt="Select from drop down">
          <x14:formula1>
            <xm:f>Mappings!$J$67:$J$71</xm:f>
          </x14:formula1>
          <xm:sqref>S762</xm:sqref>
        </x14:dataValidation>
        <x14:dataValidation type="list" allowBlank="1" showInputMessage="1" showErrorMessage="1" prompt="Select from drop down">
          <x14:formula1>
            <xm:f>Mappings!$J$381:$J$397</xm:f>
          </x14:formula1>
          <xm:sqref>S770</xm:sqref>
        </x14:dataValidation>
        <x14:dataValidation type="list" allowBlank="1" showInputMessage="1" showErrorMessage="1">
          <x14:formula1>
            <xm:f>Mappings!$J$398:$J$403</xm:f>
          </x14:formula1>
          <xm:sqref>S479</xm:sqref>
        </x14:dataValidation>
        <x14:dataValidation type="list" allowBlank="1" showInputMessage="1" showErrorMessage="1">
          <x14:formula1>
            <xm:f>Mappings!$J$48:$J$60</xm:f>
          </x14:formula1>
          <xm:sqref>S529</xm:sqref>
        </x14:dataValidation>
        <x14:dataValidation type="list" allowBlank="1" showInputMessage="1" showErrorMessage="1">
          <x14:formula1>
            <xm:f>Mappings!$J$258:$J$261</xm:f>
          </x14:formula1>
          <xm:sqref>S578</xm:sqref>
        </x14:dataValidation>
        <x14:dataValidation type="list" allowBlank="1" showInputMessage="1" showErrorMessage="1">
          <x14:formula1>
            <xm:f>Mappings!$J$250:$J$257</xm:f>
          </x14:formula1>
          <xm:sqref>S562</xm:sqref>
        </x14:dataValidation>
        <x14:dataValidation type="list" allowBlank="1" showInputMessage="1" showErrorMessage="1">
          <x14:formula1>
            <xm:f>Mappings!$J$262:$J$270</xm:f>
          </x14:formula1>
          <xm:sqref>S586</xm:sqref>
        </x14:dataValidation>
        <x14:dataValidation type="list" allowBlank="1" showInputMessage="1" showErrorMessage="1">
          <x14:formula1>
            <xm:f>Mappings!$J$162:$J$177</xm:f>
          </x14:formula1>
          <xm:sqref>S626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60"/>
  <sheetViews>
    <sheetView zoomScaleNormal="100" workbookViewId="0">
      <pane ySplit="1" topLeftCell="A2" activePane="bottomLeft" state="frozen"/>
      <selection activeCell="C5" sqref="C5"/>
      <selection pane="bottomLeft" activeCell="Q10" sqref="Q10"/>
    </sheetView>
  </sheetViews>
  <sheetFormatPr defaultColWidth="10.140625" defaultRowHeight="15" customHeight="1" x14ac:dyDescent="0.25"/>
  <cols>
    <col min="1" max="1" width="9.5703125" style="1" customWidth="1"/>
    <col min="2" max="4" width="10.140625" style="1"/>
    <col min="5" max="5" width="62.28515625" style="1" customWidth="1"/>
    <col min="6" max="6" width="26.7109375" style="1" customWidth="1"/>
    <col min="7" max="7" width="32.5703125" style="1" customWidth="1"/>
    <col min="8" max="8" width="14.42578125" style="1" customWidth="1"/>
    <col min="9" max="15" width="10.140625" style="1"/>
    <col min="16" max="16" width="19" style="1" customWidth="1"/>
    <col min="17" max="20" width="10.140625" style="1"/>
    <col min="21" max="21" width="24.7109375" style="1" customWidth="1"/>
    <col min="22" max="16384" width="10.140625" style="1"/>
  </cols>
  <sheetData>
    <row r="1" spans="1:86" s="5" customFormat="1" ht="15" customHeight="1" x14ac:dyDescent="0.25">
      <c r="A1" s="6"/>
      <c r="B1" s="6"/>
      <c r="C1" s="6">
        <v>1</v>
      </c>
      <c r="D1" s="6">
        <v>2</v>
      </c>
      <c r="E1" s="6">
        <v>3</v>
      </c>
      <c r="F1" s="6">
        <v>4</v>
      </c>
      <c r="G1" s="6">
        <v>5</v>
      </c>
      <c r="H1" s="6">
        <v>6</v>
      </c>
      <c r="I1" s="6">
        <v>7</v>
      </c>
      <c r="J1" s="6">
        <v>8</v>
      </c>
      <c r="K1" s="6">
        <v>9</v>
      </c>
      <c r="L1" s="6">
        <v>10</v>
      </c>
      <c r="M1" s="6">
        <v>11</v>
      </c>
      <c r="N1" s="6">
        <v>12</v>
      </c>
      <c r="O1" s="6">
        <v>13</v>
      </c>
      <c r="P1" s="6">
        <v>14</v>
      </c>
      <c r="Q1" s="6">
        <v>15</v>
      </c>
      <c r="R1" s="6">
        <v>16</v>
      </c>
      <c r="S1" s="6">
        <v>17</v>
      </c>
      <c r="T1" s="6">
        <v>18</v>
      </c>
      <c r="U1" s="6">
        <v>19</v>
      </c>
      <c r="V1" s="6">
        <v>20</v>
      </c>
      <c r="W1" s="6">
        <v>21</v>
      </c>
      <c r="X1" s="6">
        <v>22</v>
      </c>
      <c r="Y1" s="6">
        <v>23</v>
      </c>
      <c r="Z1" s="6">
        <v>24</v>
      </c>
      <c r="AA1" s="6">
        <v>25</v>
      </c>
      <c r="AB1" s="6">
        <v>26</v>
      </c>
      <c r="AC1" s="6">
        <v>27</v>
      </c>
      <c r="AD1" s="6">
        <v>28</v>
      </c>
      <c r="AE1" s="6">
        <v>29</v>
      </c>
      <c r="AF1" s="6">
        <v>30</v>
      </c>
      <c r="AG1" s="6">
        <v>31</v>
      </c>
      <c r="AH1" s="6">
        <v>32</v>
      </c>
      <c r="AI1" s="6">
        <v>33</v>
      </c>
      <c r="AJ1" s="6">
        <v>34</v>
      </c>
      <c r="AK1" s="6">
        <v>35</v>
      </c>
      <c r="AL1" s="6">
        <v>36</v>
      </c>
      <c r="AM1" s="6">
        <v>37</v>
      </c>
      <c r="AN1" s="6">
        <v>38</v>
      </c>
      <c r="AO1" s="6">
        <v>39</v>
      </c>
      <c r="AP1" s="6">
        <v>40</v>
      </c>
      <c r="AQ1" s="6">
        <v>41</v>
      </c>
      <c r="AR1" s="6">
        <v>42</v>
      </c>
      <c r="AS1" s="6">
        <v>43</v>
      </c>
      <c r="AT1" s="6">
        <v>44</v>
      </c>
      <c r="AU1" s="6">
        <v>45</v>
      </c>
      <c r="AV1" s="6">
        <v>46</v>
      </c>
      <c r="AW1" s="6">
        <v>47</v>
      </c>
      <c r="AX1" s="6">
        <v>48</v>
      </c>
      <c r="AY1" s="6">
        <v>49</v>
      </c>
      <c r="AZ1" s="6">
        <v>50</v>
      </c>
      <c r="BA1" s="6">
        <v>51</v>
      </c>
      <c r="BB1" s="6">
        <v>52</v>
      </c>
      <c r="BC1" s="6">
        <v>53</v>
      </c>
      <c r="BD1" s="6">
        <v>54</v>
      </c>
      <c r="BE1" s="6">
        <v>55</v>
      </c>
      <c r="BF1" s="6">
        <v>56</v>
      </c>
      <c r="BG1" s="6">
        <v>57</v>
      </c>
      <c r="BH1" s="6">
        <v>58</v>
      </c>
      <c r="BI1" s="6">
        <v>59</v>
      </c>
      <c r="BJ1" s="6">
        <v>60</v>
      </c>
      <c r="BK1" s="6">
        <v>61</v>
      </c>
      <c r="BL1" s="6">
        <v>62</v>
      </c>
      <c r="BM1" s="6">
        <v>63</v>
      </c>
      <c r="BN1" s="6">
        <v>64</v>
      </c>
      <c r="BO1" s="6">
        <v>65</v>
      </c>
      <c r="BP1" s="6">
        <v>66</v>
      </c>
      <c r="BQ1" s="6">
        <v>67</v>
      </c>
      <c r="BR1" s="6">
        <v>68</v>
      </c>
      <c r="BS1" s="6">
        <v>69</v>
      </c>
      <c r="BT1" s="6">
        <v>70</v>
      </c>
      <c r="BU1" s="6">
        <v>71</v>
      </c>
      <c r="BV1" s="6">
        <v>72</v>
      </c>
      <c r="BW1" s="6">
        <v>73</v>
      </c>
      <c r="BX1" s="6">
        <v>74</v>
      </c>
      <c r="BY1" s="6">
        <v>75</v>
      </c>
      <c r="BZ1" s="6">
        <v>76</v>
      </c>
      <c r="CA1" s="6">
        <v>77</v>
      </c>
      <c r="CB1" s="6">
        <v>78</v>
      </c>
      <c r="CC1" s="6">
        <v>79</v>
      </c>
      <c r="CD1" s="6">
        <v>80</v>
      </c>
      <c r="CE1" s="6">
        <v>81</v>
      </c>
      <c r="CF1" s="6">
        <v>82</v>
      </c>
      <c r="CG1" s="6">
        <v>83</v>
      </c>
      <c r="CH1" s="6">
        <v>84</v>
      </c>
    </row>
    <row r="2" spans="1:86" s="2" customFormat="1" ht="15" customHeight="1" x14ac:dyDescent="0.25">
      <c r="B2" s="37" t="s">
        <v>70</v>
      </c>
      <c r="D2" s="2" t="s">
        <v>71</v>
      </c>
      <c r="E2" s="2" t="s">
        <v>1506</v>
      </c>
      <c r="F2" s="2" t="s">
        <v>1507</v>
      </c>
      <c r="G2" s="2" t="s">
        <v>1508</v>
      </c>
      <c r="H2" s="2" t="s">
        <v>1509</v>
      </c>
      <c r="I2" s="2" t="s">
        <v>1705</v>
      </c>
      <c r="K2" s="2" t="s">
        <v>1510</v>
      </c>
      <c r="L2" s="2" t="s">
        <v>1511</v>
      </c>
      <c r="M2" s="2" t="s">
        <v>490</v>
      </c>
      <c r="N2" s="2" t="s">
        <v>73</v>
      </c>
      <c r="Q2" s="2" t="s">
        <v>643</v>
      </c>
      <c r="R2" s="2" t="s">
        <v>643</v>
      </c>
      <c r="W2" s="2" t="s">
        <v>1706</v>
      </c>
    </row>
    <row r="3" spans="1:86" s="2" customFormat="1" ht="15" customHeight="1" x14ac:dyDescent="0.25">
      <c r="B3" s="2" t="s">
        <v>74</v>
      </c>
      <c r="C3" s="2">
        <v>1</v>
      </c>
      <c r="E3" s="2" t="s">
        <v>1707</v>
      </c>
      <c r="G3" s="2" t="s">
        <v>1512</v>
      </c>
      <c r="H3" s="2" t="s">
        <v>1513</v>
      </c>
      <c r="I3" s="2" t="s">
        <v>1514</v>
      </c>
      <c r="J3" s="2" t="s">
        <v>79</v>
      </c>
      <c r="L3" s="2" t="s">
        <v>1515</v>
      </c>
      <c r="M3" s="2" t="s">
        <v>1516</v>
      </c>
      <c r="O3" s="2" t="s">
        <v>1517</v>
      </c>
      <c r="X3" s="2" t="s">
        <v>1518</v>
      </c>
      <c r="Z3" s="2" t="s">
        <v>77</v>
      </c>
      <c r="AA3" s="2">
        <v>1</v>
      </c>
      <c r="AF3" s="2" t="s">
        <v>77</v>
      </c>
    </row>
    <row r="4" spans="1:86" s="2" customFormat="1" ht="15" customHeight="1" x14ac:dyDescent="0.25">
      <c r="B4" s="2" t="s">
        <v>1076</v>
      </c>
      <c r="C4" s="2">
        <v>1</v>
      </c>
      <c r="D4" s="2" t="s">
        <v>1519</v>
      </c>
      <c r="E4" s="2" t="s">
        <v>1520</v>
      </c>
      <c r="F4" s="2" t="s">
        <v>1516</v>
      </c>
      <c r="G4" s="2" t="s">
        <v>1517</v>
      </c>
      <c r="I4" s="2" t="s">
        <v>1708</v>
      </c>
      <c r="R4" s="2">
        <v>19860416</v>
      </c>
      <c r="AI4" s="2" t="s">
        <v>1521</v>
      </c>
    </row>
    <row r="5" spans="1:86" s="2" customFormat="1" ht="15" customHeight="1" x14ac:dyDescent="0.25">
      <c r="B5" s="2" t="s">
        <v>1266</v>
      </c>
      <c r="C5" s="2" t="s">
        <v>950</v>
      </c>
      <c r="D5" s="2" t="s">
        <v>1522</v>
      </c>
      <c r="K5" s="2" t="s">
        <v>1526</v>
      </c>
      <c r="N5" s="2" t="s">
        <v>1709</v>
      </c>
      <c r="W5" s="2" t="s">
        <v>1730</v>
      </c>
      <c r="X5" s="2" t="s">
        <v>1523</v>
      </c>
      <c r="Y5" s="2" t="s">
        <v>1524</v>
      </c>
    </row>
    <row r="6" spans="1:86" s="2" customFormat="1" ht="15" customHeight="1" x14ac:dyDescent="0.25">
      <c r="B6" s="2" t="s">
        <v>78</v>
      </c>
      <c r="C6" s="2">
        <v>1</v>
      </c>
      <c r="D6" s="2" t="s">
        <v>1522</v>
      </c>
      <c r="F6" s="2" t="s">
        <v>1525</v>
      </c>
      <c r="I6" s="2" t="s">
        <v>1526</v>
      </c>
      <c r="L6" s="2" t="s">
        <v>1527</v>
      </c>
      <c r="R6" s="2" t="s">
        <v>1709</v>
      </c>
    </row>
    <row r="7" spans="1:86" s="2" customFormat="1" ht="15" customHeight="1" x14ac:dyDescent="0.25">
      <c r="B7" s="2" t="s">
        <v>1389</v>
      </c>
      <c r="C7" s="2">
        <v>1</v>
      </c>
      <c r="E7" s="2" t="s">
        <v>1732</v>
      </c>
      <c r="H7" s="2" t="s">
        <v>415</v>
      </c>
      <c r="Q7" s="2">
        <v>1</v>
      </c>
    </row>
    <row r="8" spans="1:86" s="2" customFormat="1" ht="15" customHeight="1" x14ac:dyDescent="0.25">
      <c r="B8" s="2" t="s">
        <v>80</v>
      </c>
      <c r="C8" s="2">
        <v>1</v>
      </c>
      <c r="D8" s="2" t="s">
        <v>82</v>
      </c>
      <c r="E8" s="2" t="s">
        <v>1671</v>
      </c>
      <c r="G8" s="2" t="s">
        <v>1710</v>
      </c>
      <c r="M8" s="2" t="s">
        <v>331</v>
      </c>
      <c r="P8" s="2" t="s">
        <v>1526</v>
      </c>
      <c r="AE8" s="2" t="s">
        <v>860</v>
      </c>
      <c r="AF8" s="2" t="s">
        <v>865</v>
      </c>
    </row>
    <row r="9" spans="1:86" s="2" customFormat="1" ht="15" customHeight="1" x14ac:dyDescent="0.25">
      <c r="B9" s="2" t="s">
        <v>80</v>
      </c>
      <c r="C9" s="2">
        <v>2</v>
      </c>
      <c r="D9" s="2" t="s">
        <v>612</v>
      </c>
      <c r="E9" s="2" t="s">
        <v>1528</v>
      </c>
      <c r="G9" s="2" t="s">
        <v>1529</v>
      </c>
      <c r="M9" s="2" t="s">
        <v>331</v>
      </c>
      <c r="P9" s="2" t="s">
        <v>1526</v>
      </c>
      <c r="AE9" s="2" t="s">
        <v>860</v>
      </c>
      <c r="AF9" s="2" t="s">
        <v>865</v>
      </c>
    </row>
    <row r="10" spans="1:86" s="2" customFormat="1" ht="15" customHeight="1" x14ac:dyDescent="0.25">
      <c r="B10" s="2" t="s">
        <v>80</v>
      </c>
      <c r="C10" s="2">
        <v>3</v>
      </c>
      <c r="D10" s="2" t="s">
        <v>82</v>
      </c>
      <c r="E10" s="2" t="s">
        <v>1672</v>
      </c>
      <c r="G10" s="2" t="s">
        <v>1711</v>
      </c>
      <c r="M10" s="2" t="s">
        <v>331</v>
      </c>
      <c r="P10" s="2" t="s">
        <v>1526</v>
      </c>
      <c r="AE10" s="2" t="s">
        <v>860</v>
      </c>
      <c r="AF10" s="2" t="s">
        <v>865</v>
      </c>
    </row>
    <row r="11" spans="1:86" s="2" customFormat="1" ht="15" customHeight="1" x14ac:dyDescent="0.25">
      <c r="B11" s="2" t="s">
        <v>80</v>
      </c>
      <c r="C11" s="2">
        <v>4</v>
      </c>
      <c r="D11" s="2" t="s">
        <v>605</v>
      </c>
      <c r="E11" s="2" t="s">
        <v>1673</v>
      </c>
      <c r="G11" s="2">
        <v>2921</v>
      </c>
      <c r="H11" s="2" t="s">
        <v>1712</v>
      </c>
      <c r="M11" s="2" t="s">
        <v>331</v>
      </c>
      <c r="P11" s="2" t="s">
        <v>1526</v>
      </c>
      <c r="AE11" s="2" t="s">
        <v>860</v>
      </c>
      <c r="AF11" s="2" t="s">
        <v>865</v>
      </c>
    </row>
    <row r="12" spans="1:86" s="2" customFormat="1" ht="15" customHeight="1" x14ac:dyDescent="0.25">
      <c r="B12" s="2" t="s">
        <v>80</v>
      </c>
      <c r="C12" s="2">
        <v>5</v>
      </c>
      <c r="D12" s="2" t="s">
        <v>605</v>
      </c>
      <c r="E12" s="5" t="s">
        <v>1541</v>
      </c>
      <c r="G12" s="2">
        <v>2856</v>
      </c>
      <c r="H12" s="2" t="s">
        <v>1712</v>
      </c>
      <c r="M12" s="2" t="s">
        <v>331</v>
      </c>
      <c r="P12" s="2" t="s">
        <v>1526</v>
      </c>
      <c r="AE12" s="2" t="s">
        <v>860</v>
      </c>
      <c r="AF12" s="2" t="s">
        <v>865</v>
      </c>
    </row>
    <row r="13" spans="1:86" s="2" customFormat="1" ht="15" customHeight="1" x14ac:dyDescent="0.25">
      <c r="B13" s="2" t="s">
        <v>80</v>
      </c>
      <c r="C13" s="2">
        <v>6</v>
      </c>
      <c r="D13" s="2" t="s">
        <v>605</v>
      </c>
      <c r="E13" s="5" t="s">
        <v>1674</v>
      </c>
      <c r="G13" s="2">
        <v>41</v>
      </c>
      <c r="H13" s="2" t="s">
        <v>1713</v>
      </c>
      <c r="M13" s="2" t="s">
        <v>331</v>
      </c>
      <c r="P13" s="2" t="s">
        <v>1526</v>
      </c>
      <c r="AE13" s="2" t="s">
        <v>860</v>
      </c>
      <c r="AF13" s="2" t="s">
        <v>865</v>
      </c>
    </row>
    <row r="14" spans="1:86" s="2" customFormat="1" ht="15" customHeight="1" x14ac:dyDescent="0.25">
      <c r="B14" s="2" t="s">
        <v>80</v>
      </c>
      <c r="C14" s="2">
        <v>7</v>
      </c>
      <c r="D14" s="2" t="s">
        <v>82</v>
      </c>
      <c r="E14" s="2" t="s">
        <v>1675</v>
      </c>
      <c r="G14" s="2" t="s">
        <v>1714</v>
      </c>
      <c r="M14" s="2" t="s">
        <v>331</v>
      </c>
      <c r="P14" s="2" t="s">
        <v>1526</v>
      </c>
      <c r="AE14" s="2" t="s">
        <v>860</v>
      </c>
      <c r="AF14" s="2" t="s">
        <v>865</v>
      </c>
    </row>
    <row r="15" spans="1:86" s="2" customFormat="1" ht="15" customHeight="1" x14ac:dyDescent="0.25">
      <c r="B15" s="2" t="s">
        <v>80</v>
      </c>
      <c r="C15" s="2">
        <v>8</v>
      </c>
      <c r="D15" s="2" t="s">
        <v>605</v>
      </c>
      <c r="E15" s="2" t="s">
        <v>1540</v>
      </c>
      <c r="G15" s="2">
        <v>38</v>
      </c>
      <c r="H15" s="2" t="s">
        <v>1715</v>
      </c>
      <c r="M15" s="2" t="s">
        <v>331</v>
      </c>
      <c r="P15" s="2" t="s">
        <v>1526</v>
      </c>
      <c r="AE15" s="2" t="s">
        <v>860</v>
      </c>
      <c r="AF15" s="2" t="s">
        <v>865</v>
      </c>
    </row>
    <row r="16" spans="1:86" s="2" customFormat="1" ht="15" customHeight="1" x14ac:dyDescent="0.25">
      <c r="B16" s="2" t="s">
        <v>80</v>
      </c>
      <c r="C16" s="2">
        <v>9</v>
      </c>
      <c r="D16" s="2" t="s">
        <v>82</v>
      </c>
      <c r="E16" s="2" t="s">
        <v>1676</v>
      </c>
      <c r="G16" s="2" t="s">
        <v>1716</v>
      </c>
      <c r="M16" s="2" t="s">
        <v>331</v>
      </c>
      <c r="P16" s="2" t="s">
        <v>1526</v>
      </c>
      <c r="AE16" s="2" t="s">
        <v>860</v>
      </c>
      <c r="AF16" s="2" t="s">
        <v>865</v>
      </c>
    </row>
    <row r="17" spans="2:32" s="2" customFormat="1" ht="15" customHeight="1" x14ac:dyDescent="0.25">
      <c r="B17" s="2" t="s">
        <v>80</v>
      </c>
      <c r="C17" s="2">
        <v>10</v>
      </c>
      <c r="D17" s="2" t="s">
        <v>612</v>
      </c>
      <c r="E17" s="2" t="s">
        <v>1677</v>
      </c>
      <c r="G17" s="2" t="s">
        <v>46</v>
      </c>
      <c r="M17" s="2" t="s">
        <v>331</v>
      </c>
      <c r="P17" s="2" t="s">
        <v>1526</v>
      </c>
      <c r="AE17" s="2" t="s">
        <v>860</v>
      </c>
      <c r="AF17" s="2" t="s">
        <v>865</v>
      </c>
    </row>
    <row r="18" spans="2:32" s="2" customFormat="1" ht="15" customHeight="1" x14ac:dyDescent="0.25">
      <c r="B18" s="2" t="s">
        <v>80</v>
      </c>
      <c r="C18" s="2">
        <v>11</v>
      </c>
      <c r="D18" s="2" t="s">
        <v>82</v>
      </c>
      <c r="E18" s="2" t="s">
        <v>1678</v>
      </c>
      <c r="G18" s="3" t="s">
        <v>1717</v>
      </c>
      <c r="M18" s="2" t="s">
        <v>331</v>
      </c>
      <c r="P18" s="2" t="s">
        <v>1526</v>
      </c>
      <c r="AE18" s="2" t="s">
        <v>860</v>
      </c>
      <c r="AF18" s="2" t="s">
        <v>865</v>
      </c>
    </row>
    <row r="19" spans="2:32" s="2" customFormat="1" ht="15" customHeight="1" x14ac:dyDescent="0.25">
      <c r="B19" s="2" t="s">
        <v>80</v>
      </c>
      <c r="C19" s="2">
        <v>12</v>
      </c>
      <c r="D19" s="2" t="s">
        <v>612</v>
      </c>
      <c r="E19" s="2" t="s">
        <v>1679</v>
      </c>
      <c r="G19" s="2" t="s">
        <v>1718</v>
      </c>
      <c r="M19" s="2" t="s">
        <v>331</v>
      </c>
      <c r="P19" s="2" t="s">
        <v>1526</v>
      </c>
      <c r="AE19" s="2" t="s">
        <v>860</v>
      </c>
      <c r="AF19" s="2" t="s">
        <v>865</v>
      </c>
    </row>
    <row r="20" spans="2:32" s="2" customFormat="1" ht="15" customHeight="1" x14ac:dyDescent="0.25">
      <c r="B20" s="2" t="s">
        <v>80</v>
      </c>
      <c r="C20" s="2">
        <v>13</v>
      </c>
      <c r="D20" s="2" t="s">
        <v>82</v>
      </c>
      <c r="E20" s="2" t="s">
        <v>1680</v>
      </c>
      <c r="G20" s="2" t="s">
        <v>1719</v>
      </c>
      <c r="M20" s="2" t="s">
        <v>331</v>
      </c>
      <c r="P20" s="2" t="s">
        <v>1526</v>
      </c>
      <c r="AE20" s="2" t="s">
        <v>860</v>
      </c>
      <c r="AF20" s="2" t="s">
        <v>865</v>
      </c>
    </row>
    <row r="21" spans="2:32" s="2" customFormat="1" ht="15" customHeight="1" x14ac:dyDescent="0.25">
      <c r="B21" s="2" t="s">
        <v>80</v>
      </c>
      <c r="C21" s="2">
        <v>14</v>
      </c>
      <c r="D21" s="2" t="s">
        <v>82</v>
      </c>
      <c r="E21" s="2" t="s">
        <v>1681</v>
      </c>
      <c r="G21" s="2" t="s">
        <v>1720</v>
      </c>
      <c r="M21" s="2" t="s">
        <v>331</v>
      </c>
      <c r="P21" s="2" t="s">
        <v>1526</v>
      </c>
      <c r="AE21" s="2" t="s">
        <v>860</v>
      </c>
      <c r="AF21" s="2" t="s">
        <v>865</v>
      </c>
    </row>
    <row r="22" spans="2:32" s="2" customFormat="1" ht="15" customHeight="1" x14ac:dyDescent="0.25">
      <c r="B22" s="2" t="s">
        <v>80</v>
      </c>
      <c r="C22" s="2">
        <v>15</v>
      </c>
      <c r="D22" s="2" t="s">
        <v>82</v>
      </c>
      <c r="E22" s="2" t="s">
        <v>1542</v>
      </c>
      <c r="G22" s="2" t="s">
        <v>1543</v>
      </c>
      <c r="M22" s="2" t="s">
        <v>331</v>
      </c>
      <c r="P22" s="2" t="s">
        <v>1526</v>
      </c>
      <c r="AE22" s="2" t="s">
        <v>860</v>
      </c>
      <c r="AF22" s="2" t="s">
        <v>865</v>
      </c>
    </row>
    <row r="23" spans="2:32" s="2" customFormat="1" ht="15" customHeight="1" x14ac:dyDescent="0.25">
      <c r="B23" s="2" t="s">
        <v>80</v>
      </c>
      <c r="C23" s="2">
        <v>16</v>
      </c>
      <c r="D23" s="2" t="s">
        <v>612</v>
      </c>
      <c r="E23" s="2" t="s">
        <v>1682</v>
      </c>
      <c r="G23" s="2" t="s">
        <v>46</v>
      </c>
      <c r="M23" s="2" t="s">
        <v>331</v>
      </c>
      <c r="P23" s="2" t="s">
        <v>1526</v>
      </c>
      <c r="AE23" s="2" t="s">
        <v>860</v>
      </c>
      <c r="AF23" s="2" t="s">
        <v>865</v>
      </c>
    </row>
    <row r="24" spans="2:32" s="2" customFormat="1" ht="15" customHeight="1" x14ac:dyDescent="0.25">
      <c r="B24" s="2" t="s">
        <v>80</v>
      </c>
      <c r="C24" s="2">
        <v>17</v>
      </c>
      <c r="D24" s="2" t="s">
        <v>82</v>
      </c>
      <c r="E24" s="2" t="s">
        <v>1685</v>
      </c>
      <c r="G24" s="2" t="s">
        <v>1716</v>
      </c>
      <c r="M24" s="2" t="s">
        <v>331</v>
      </c>
      <c r="P24" s="2" t="s">
        <v>1526</v>
      </c>
      <c r="AE24" s="2" t="s">
        <v>860</v>
      </c>
      <c r="AF24" s="2" t="s">
        <v>865</v>
      </c>
    </row>
    <row r="25" spans="2:32" s="2" customFormat="1" ht="15" customHeight="1" x14ac:dyDescent="0.25">
      <c r="B25" s="2" t="s">
        <v>80</v>
      </c>
      <c r="C25" s="2">
        <v>18</v>
      </c>
      <c r="D25" s="2" t="s">
        <v>612</v>
      </c>
      <c r="E25" s="2" t="s">
        <v>1530</v>
      </c>
      <c r="G25" s="2">
        <v>22820171</v>
      </c>
      <c r="M25" s="2" t="s">
        <v>331</v>
      </c>
      <c r="P25" s="2" t="s">
        <v>1526</v>
      </c>
      <c r="AE25" s="2" t="s">
        <v>860</v>
      </c>
      <c r="AF25" s="2" t="s">
        <v>865</v>
      </c>
    </row>
    <row r="26" spans="2:32" s="2" customFormat="1" ht="15" customHeight="1" x14ac:dyDescent="0.25">
      <c r="B26" s="2" t="s">
        <v>80</v>
      </c>
      <c r="C26" s="2">
        <v>19</v>
      </c>
      <c r="D26" s="2" t="s">
        <v>612</v>
      </c>
      <c r="E26" s="2" t="s">
        <v>1686</v>
      </c>
      <c r="G26" s="4" t="s">
        <v>330</v>
      </c>
      <c r="M26" s="2" t="s">
        <v>331</v>
      </c>
      <c r="P26" s="2" t="s">
        <v>1526</v>
      </c>
      <c r="AE26" s="2" t="s">
        <v>860</v>
      </c>
      <c r="AF26" s="2" t="s">
        <v>865</v>
      </c>
    </row>
    <row r="27" spans="2:32" s="2" customFormat="1" ht="15" customHeight="1" x14ac:dyDescent="0.25">
      <c r="B27" s="2" t="s">
        <v>80</v>
      </c>
      <c r="C27" s="2">
        <v>20</v>
      </c>
      <c r="D27" s="2" t="s">
        <v>272</v>
      </c>
      <c r="E27" s="2" t="s">
        <v>1687</v>
      </c>
      <c r="G27" s="2">
        <v>321</v>
      </c>
      <c r="M27" s="2" t="s">
        <v>331</v>
      </c>
      <c r="P27" s="2" t="s">
        <v>1526</v>
      </c>
      <c r="AE27" s="2" t="s">
        <v>860</v>
      </c>
      <c r="AF27" s="2" t="s">
        <v>865</v>
      </c>
    </row>
    <row r="28" spans="2:32" s="2" customFormat="1" ht="15" customHeight="1" x14ac:dyDescent="0.25">
      <c r="B28" s="2" t="s">
        <v>80</v>
      </c>
      <c r="C28" s="2">
        <v>21</v>
      </c>
      <c r="D28" s="2" t="s">
        <v>612</v>
      </c>
      <c r="E28" s="2" t="s">
        <v>1688</v>
      </c>
      <c r="G28" s="2" t="s">
        <v>1721</v>
      </c>
      <c r="M28" s="2" t="s">
        <v>331</v>
      </c>
      <c r="P28" s="2" t="s">
        <v>1526</v>
      </c>
      <c r="AE28" s="2" t="s">
        <v>860</v>
      </c>
      <c r="AF28" s="2" t="s">
        <v>865</v>
      </c>
    </row>
    <row r="29" spans="2:32" s="2" customFormat="1" ht="15" customHeight="1" x14ac:dyDescent="0.25">
      <c r="B29" s="2" t="s">
        <v>80</v>
      </c>
      <c r="C29" s="2">
        <v>22</v>
      </c>
      <c r="D29" s="2" t="s">
        <v>272</v>
      </c>
      <c r="E29" s="2" t="s">
        <v>1689</v>
      </c>
      <c r="G29" s="2">
        <v>123</v>
      </c>
      <c r="M29" s="2" t="s">
        <v>331</v>
      </c>
      <c r="P29" s="2" t="s">
        <v>1526</v>
      </c>
      <c r="AE29" s="2" t="s">
        <v>860</v>
      </c>
      <c r="AF29" s="2" t="s">
        <v>865</v>
      </c>
    </row>
    <row r="30" spans="2:32" s="2" customFormat="1" ht="15" customHeight="1" x14ac:dyDescent="0.25">
      <c r="B30" s="2" t="s">
        <v>80</v>
      </c>
      <c r="C30" s="2">
        <v>23</v>
      </c>
      <c r="D30" s="2" t="s">
        <v>612</v>
      </c>
      <c r="E30" s="2" t="s">
        <v>1690</v>
      </c>
      <c r="G30" s="2" t="s">
        <v>1722</v>
      </c>
      <c r="M30" s="2" t="s">
        <v>331</v>
      </c>
      <c r="P30" s="2" t="s">
        <v>1526</v>
      </c>
      <c r="AE30" s="2" t="s">
        <v>860</v>
      </c>
      <c r="AF30" s="2" t="s">
        <v>865</v>
      </c>
    </row>
    <row r="31" spans="2:32" s="2" customFormat="1" ht="15" customHeight="1" x14ac:dyDescent="0.25">
      <c r="B31" s="2" t="s">
        <v>80</v>
      </c>
      <c r="C31" s="2">
        <v>24</v>
      </c>
      <c r="D31" s="2" t="s">
        <v>311</v>
      </c>
      <c r="E31" s="2" t="s">
        <v>1531</v>
      </c>
      <c r="G31" s="2" t="s">
        <v>1532</v>
      </c>
      <c r="M31" s="2" t="s">
        <v>331</v>
      </c>
      <c r="P31" s="2" t="s">
        <v>1526</v>
      </c>
      <c r="AE31" s="2" t="s">
        <v>860</v>
      </c>
      <c r="AF31" s="2" t="s">
        <v>865</v>
      </c>
    </row>
    <row r="32" spans="2:32" s="2" customFormat="1" ht="15" customHeight="1" x14ac:dyDescent="0.25">
      <c r="B32" s="2" t="s">
        <v>80</v>
      </c>
      <c r="C32" s="2">
        <v>25</v>
      </c>
      <c r="D32" s="2" t="s">
        <v>316</v>
      </c>
      <c r="E32" s="2" t="s">
        <v>1691</v>
      </c>
      <c r="G32" s="2" t="s">
        <v>1533</v>
      </c>
      <c r="M32" s="2" t="s">
        <v>331</v>
      </c>
      <c r="P32" s="2" t="s">
        <v>1526</v>
      </c>
      <c r="AE32" s="2" t="s">
        <v>860</v>
      </c>
      <c r="AF32" s="2" t="s">
        <v>865</v>
      </c>
    </row>
    <row r="33" spans="2:32" s="2" customFormat="1" ht="15" customHeight="1" x14ac:dyDescent="0.25">
      <c r="B33" s="2" t="s">
        <v>80</v>
      </c>
      <c r="C33" s="2">
        <v>26</v>
      </c>
      <c r="D33" s="2" t="s">
        <v>272</v>
      </c>
      <c r="E33" s="2" t="s">
        <v>1534</v>
      </c>
      <c r="G33" s="2">
        <v>10614</v>
      </c>
      <c r="M33" s="2" t="s">
        <v>331</v>
      </c>
      <c r="P33" s="2" t="s">
        <v>1526</v>
      </c>
      <c r="AE33" s="2" t="s">
        <v>860</v>
      </c>
      <c r="AF33" s="2" t="s">
        <v>865</v>
      </c>
    </row>
    <row r="34" spans="2:32" s="2" customFormat="1" ht="15" customHeight="1" x14ac:dyDescent="0.25">
      <c r="B34" s="2" t="s">
        <v>80</v>
      </c>
      <c r="C34" s="2">
        <v>27</v>
      </c>
      <c r="D34" s="2" t="s">
        <v>612</v>
      </c>
      <c r="E34" s="2" t="s">
        <v>1535</v>
      </c>
      <c r="G34" s="2" t="s">
        <v>1536</v>
      </c>
      <c r="M34" s="2" t="s">
        <v>331</v>
      </c>
      <c r="P34" s="2" t="s">
        <v>1526</v>
      </c>
      <c r="AE34" s="2" t="s">
        <v>860</v>
      </c>
      <c r="AF34" s="2" t="s">
        <v>865</v>
      </c>
    </row>
    <row r="35" spans="2:32" s="2" customFormat="1" ht="15" customHeight="1" x14ac:dyDescent="0.25">
      <c r="B35" s="2" t="s">
        <v>80</v>
      </c>
      <c r="C35" s="2">
        <v>28</v>
      </c>
      <c r="D35" s="2" t="s">
        <v>311</v>
      </c>
      <c r="E35" s="2" t="s">
        <v>1537</v>
      </c>
      <c r="G35" s="2" t="s">
        <v>1538</v>
      </c>
      <c r="M35" s="2" t="s">
        <v>331</v>
      </c>
      <c r="P35" s="2" t="s">
        <v>1526</v>
      </c>
      <c r="AE35" s="2" t="s">
        <v>860</v>
      </c>
      <c r="AF35" s="2" t="s">
        <v>865</v>
      </c>
    </row>
    <row r="36" spans="2:32" s="2" customFormat="1" ht="15" customHeight="1" x14ac:dyDescent="0.25">
      <c r="B36" s="2" t="s">
        <v>80</v>
      </c>
      <c r="C36" s="2">
        <v>29</v>
      </c>
      <c r="D36" s="2" t="s">
        <v>316</v>
      </c>
      <c r="E36" s="2" t="s">
        <v>1539</v>
      </c>
      <c r="G36" s="2" t="s">
        <v>1524</v>
      </c>
      <c r="M36" s="2" t="s">
        <v>331</v>
      </c>
      <c r="P36" s="2" t="s">
        <v>1526</v>
      </c>
      <c r="AE36" s="2" t="s">
        <v>860</v>
      </c>
      <c r="AF36" s="2" t="s">
        <v>865</v>
      </c>
    </row>
    <row r="37" spans="2:32" s="2" customFormat="1" ht="15" customHeight="1" x14ac:dyDescent="0.25">
      <c r="B37" s="2" t="s">
        <v>1437</v>
      </c>
      <c r="C37" s="2">
        <v>1</v>
      </c>
      <c r="D37" s="2" t="s">
        <v>1522</v>
      </c>
      <c r="F37" s="2" t="s">
        <v>1723</v>
      </c>
      <c r="S37" s="2" t="s">
        <v>1526</v>
      </c>
    </row>
    <row r="38" spans="2:32" s="2" customFormat="1" ht="15" customHeight="1" x14ac:dyDescent="0.25"/>
    <row r="39" spans="2:32" s="2" customFormat="1" ht="15" customHeight="1" x14ac:dyDescent="0.25"/>
    <row r="40" spans="2:32" s="2" customFormat="1" ht="15" customHeight="1" x14ac:dyDescent="0.25"/>
    <row r="41" spans="2:32" s="2" customFormat="1" ht="15" customHeight="1" x14ac:dyDescent="0.25"/>
    <row r="42" spans="2:32" s="2" customFormat="1" ht="15" customHeight="1" x14ac:dyDescent="0.25"/>
    <row r="43" spans="2:32" s="2" customFormat="1" ht="15" customHeight="1" x14ac:dyDescent="0.25"/>
    <row r="44" spans="2:32" s="2" customFormat="1" ht="15" customHeight="1" x14ac:dyDescent="0.25"/>
    <row r="45" spans="2:32" s="2" customFormat="1" ht="15" customHeight="1" x14ac:dyDescent="0.25"/>
    <row r="46" spans="2:32" s="2" customFormat="1" ht="15" customHeight="1" x14ac:dyDescent="0.25"/>
    <row r="47" spans="2:32" s="2" customFormat="1" ht="15" customHeight="1" x14ac:dyDescent="0.25"/>
    <row r="48" spans="2:32" s="2" customFormat="1" ht="15" customHeight="1" x14ac:dyDescent="0.25"/>
    <row r="49" s="2" customFormat="1" ht="15" customHeight="1" x14ac:dyDescent="0.25"/>
    <row r="50" s="2" customFormat="1" ht="15" customHeight="1" x14ac:dyDescent="0.25"/>
    <row r="51" s="2" customFormat="1" ht="15" customHeight="1" x14ac:dyDescent="0.25"/>
    <row r="52" s="2" customFormat="1" ht="15" customHeight="1" x14ac:dyDescent="0.25"/>
    <row r="53" s="2" customFormat="1" ht="15" customHeight="1" x14ac:dyDescent="0.25"/>
    <row r="54" s="2" customFormat="1" ht="15" customHeight="1" x14ac:dyDescent="0.25"/>
    <row r="55" s="2" customFormat="1" ht="15" customHeight="1" x14ac:dyDescent="0.25"/>
    <row r="56" s="2" customFormat="1" ht="15" customHeight="1" x14ac:dyDescent="0.25"/>
    <row r="57" s="2" customFormat="1" ht="15" customHeight="1" x14ac:dyDescent="0.25"/>
    <row r="58" s="2" customFormat="1" ht="15" customHeight="1" x14ac:dyDescent="0.25"/>
    <row r="59" s="2" customFormat="1" ht="15" customHeight="1" x14ac:dyDescent="0.25"/>
    <row r="60" s="2" customFormat="1" ht="15" customHeight="1" x14ac:dyDescent="0.25"/>
  </sheetData>
  <protectedRanges>
    <protectedRange sqref="A2:XFD500" name="Message"/>
  </protectedRange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 Info</vt:lpstr>
      <vt:lpstr>Mappings</vt:lpstr>
      <vt:lpstr>Template</vt:lpstr>
      <vt:lpstr>Message_Input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Downer</dc:creator>
  <cp:lastModifiedBy>Susan Downer</cp:lastModifiedBy>
  <dcterms:created xsi:type="dcterms:W3CDTF">2017-06-29T20:06:07Z</dcterms:created>
  <dcterms:modified xsi:type="dcterms:W3CDTF">2017-08-10T12:08:17Z</dcterms:modified>
</cp:coreProperties>
</file>